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600" windowWidth="19836" windowHeight="8412"/>
  </bookViews>
  <sheets>
    <sheet name="Rekapitulace stavby" sheetId="1" r:id="rId1"/>
    <sheet name="01 - D.1.1 - SO.01.a - Zá..." sheetId="2" r:id="rId2"/>
    <sheet name="02 - D.1.1 - SO.01.b - Sk..." sheetId="3" r:id="rId3"/>
    <sheet name="03 - D.1.1 - SO.01.c - Po..." sheetId="4" r:id="rId4"/>
    <sheet name="04 - D.1.3 - SO.03.a - Do..." sheetId="5" r:id="rId5"/>
    <sheet name="05 - D.1.3 - SO.03.b - cy..." sheetId="6" r:id="rId6"/>
    <sheet name="06 - D.1.5 - Úprava území" sheetId="7" r:id="rId7"/>
    <sheet name="07 - D.1.6 - Přípojka vod..." sheetId="8" r:id="rId8"/>
    <sheet name="08 - D.1.7 - Elektroinsta..." sheetId="9" r:id="rId9"/>
    <sheet name="09 - D.1.8 - Technologie SSZ" sheetId="10" r:id="rId10"/>
    <sheet name="10 - D.1.9 - Veřejné osvě..." sheetId="11" r:id="rId11"/>
    <sheet name="Pokyny pro vyplnění" sheetId="12" r:id="rId12"/>
  </sheets>
  <definedNames>
    <definedName name="_xlnm._FilterDatabase" localSheetId="1" hidden="1">'01 - D.1.1 - SO.01.a - Zá...'!$C$93:$K$230</definedName>
    <definedName name="_xlnm._FilterDatabase" localSheetId="2" hidden="1">'02 - D.1.1 - SO.01.b - Sk...'!$C$87:$K$167</definedName>
    <definedName name="_xlnm._FilterDatabase" localSheetId="3" hidden="1">'03 - D.1.1 - SO.01.c - Po...'!$C$86:$K$196</definedName>
    <definedName name="_xlnm._FilterDatabase" localSheetId="4" hidden="1">'04 - D.1.3 - SO.03.a - Do...'!$C$90:$K$506</definedName>
    <definedName name="_xlnm._FilterDatabase" localSheetId="5" hidden="1">'05 - D.1.3 - SO.03.b - cy...'!$C$91:$K$477</definedName>
    <definedName name="_xlnm._FilterDatabase" localSheetId="6" hidden="1">'06 - D.1.5 - Úprava území'!$C$82:$K$344</definedName>
    <definedName name="_xlnm._FilterDatabase" localSheetId="7" hidden="1">'07 - D.1.6 - Přípojka vod...'!$C$91:$K$226</definedName>
    <definedName name="_xlnm._FilterDatabase" localSheetId="8" hidden="1">'08 - D.1.7 - Elektroinsta...'!$C$80:$K$87</definedName>
    <definedName name="_xlnm._FilterDatabase" localSheetId="9" hidden="1">'09 - D.1.8 - Technologie SSZ'!$C$80:$K$85</definedName>
    <definedName name="_xlnm._FilterDatabase" localSheetId="10" hidden="1">'10 - D.1.9 - Veřejné osvě...'!$C$80:$K$85</definedName>
    <definedName name="_xlnm.Print_Titles" localSheetId="1">'01 - D.1.1 - SO.01.a - Zá...'!$93:$93</definedName>
    <definedName name="_xlnm.Print_Titles" localSheetId="2">'02 - D.1.1 - SO.01.b - Sk...'!$87:$87</definedName>
    <definedName name="_xlnm.Print_Titles" localSheetId="3">'03 - D.1.1 - SO.01.c - Po...'!$86:$86</definedName>
    <definedName name="_xlnm.Print_Titles" localSheetId="4">'04 - D.1.3 - SO.03.a - Do...'!$90:$90</definedName>
    <definedName name="_xlnm.Print_Titles" localSheetId="5">'05 - D.1.3 - SO.03.b - cy...'!$91:$91</definedName>
    <definedName name="_xlnm.Print_Titles" localSheetId="6">'06 - D.1.5 - Úprava území'!$82:$82</definedName>
    <definedName name="_xlnm.Print_Titles" localSheetId="7">'07 - D.1.6 - Přípojka vod...'!$91:$91</definedName>
    <definedName name="_xlnm.Print_Titles" localSheetId="8">'08 - D.1.7 - Elektroinsta...'!$80:$80</definedName>
    <definedName name="_xlnm.Print_Titles" localSheetId="9">'09 - D.1.8 - Technologie SSZ'!$80:$80</definedName>
    <definedName name="_xlnm.Print_Titles" localSheetId="10">'10 - D.1.9 - Veřejné osvě...'!$80:$80</definedName>
    <definedName name="_xlnm.Print_Titles" localSheetId="0">'Rekapitulace stavby'!$52:$52</definedName>
    <definedName name="_xlnm.Print_Area" localSheetId="1">'01 - D.1.1 - SO.01.a - Zá...'!$C$4:$J$39,'01 - D.1.1 - SO.01.a - Zá...'!$C$45:$J$75,'01 - D.1.1 - SO.01.a - Zá...'!$C$81:$K$230</definedName>
    <definedName name="_xlnm.Print_Area" localSheetId="2">'02 - D.1.1 - SO.01.b - Sk...'!$C$4:$J$39,'02 - D.1.1 - SO.01.b - Sk...'!$C$45:$J$69,'02 - D.1.1 - SO.01.b - Sk...'!$C$75:$K$167</definedName>
    <definedName name="_xlnm.Print_Area" localSheetId="3">'03 - D.1.1 - SO.01.c - Po...'!$C$4:$J$39,'03 - D.1.1 - SO.01.c - Po...'!$C$45:$J$68,'03 - D.1.1 - SO.01.c - Po...'!$C$74:$K$196</definedName>
    <definedName name="_xlnm.Print_Area" localSheetId="4">'04 - D.1.3 - SO.03.a - Do...'!$C$4:$J$39,'04 - D.1.3 - SO.03.a - Do...'!$C$45:$J$72,'04 - D.1.3 - SO.03.a - Do...'!$C$78:$K$506</definedName>
    <definedName name="_xlnm.Print_Area" localSheetId="5">'05 - D.1.3 - SO.03.b - cy...'!$C$4:$J$39,'05 - D.1.3 - SO.03.b - cy...'!$C$45:$J$73,'05 - D.1.3 - SO.03.b - cy...'!$C$79:$K$477</definedName>
    <definedName name="_xlnm.Print_Area" localSheetId="6">'06 - D.1.5 - Úprava území'!$C$4:$J$39,'06 - D.1.5 - Úprava území'!$C$45:$J$64,'06 - D.1.5 - Úprava území'!$C$70:$K$344</definedName>
    <definedName name="_xlnm.Print_Area" localSheetId="7">'07 - D.1.6 - Přípojka vod...'!$C$4:$J$39,'07 - D.1.6 - Přípojka vod...'!$C$45:$J$73,'07 - D.1.6 - Přípojka vod...'!$C$79:$K$226</definedName>
    <definedName name="_xlnm.Print_Area" localSheetId="8">'08 - D.1.7 - Elektroinsta...'!$C$4:$J$39,'08 - D.1.7 - Elektroinsta...'!$C$45:$J$62,'08 - D.1.7 - Elektroinsta...'!$C$68:$K$87</definedName>
    <definedName name="_xlnm.Print_Area" localSheetId="9">'09 - D.1.8 - Technologie SSZ'!$C$4:$J$39,'09 - D.1.8 - Technologie SSZ'!$C$45:$J$62,'09 - D.1.8 - Technologie SSZ'!$C$68:$K$85</definedName>
    <definedName name="_xlnm.Print_Area" localSheetId="10">'10 - D.1.9 - Veřejné osvě...'!$C$4:$J$39,'10 - D.1.9 - Veřejné osvě...'!$C$45:$J$62,'10 - D.1.9 - Veřejné osvě...'!$C$68:$K$85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25725"/>
</workbook>
</file>

<file path=xl/calcChain.xml><?xml version="1.0" encoding="utf-8"?>
<calcChain xmlns="http://schemas.openxmlformats.org/spreadsheetml/2006/main">
  <c r="J37" i="11"/>
  <c r="J36"/>
  <c r="AY64" i="1" s="1"/>
  <c r="J35" i="11"/>
  <c r="AX64" i="1"/>
  <c r="BI84" i="11"/>
  <c r="BH84"/>
  <c r="BG84"/>
  <c r="BF84"/>
  <c r="T84"/>
  <c r="T83" s="1"/>
  <c r="T82" s="1"/>
  <c r="T81" s="1"/>
  <c r="R84"/>
  <c r="R83" s="1"/>
  <c r="R82" s="1"/>
  <c r="R81" s="1"/>
  <c r="P84"/>
  <c r="P83" s="1"/>
  <c r="P82" s="1"/>
  <c r="P81" s="1"/>
  <c r="AU64" i="1" s="1"/>
  <c r="J78" i="11"/>
  <c r="J77"/>
  <c r="F77"/>
  <c r="F75"/>
  <c r="E73"/>
  <c r="J55"/>
  <c r="J54"/>
  <c r="F54"/>
  <c r="F52"/>
  <c r="E50"/>
  <c r="J18"/>
  <c r="E18"/>
  <c r="F78" s="1"/>
  <c r="J17"/>
  <c r="J12"/>
  <c r="J52"/>
  <c r="E7"/>
  <c r="E71" s="1"/>
  <c r="J37" i="10"/>
  <c r="J36"/>
  <c r="AY63" i="1" s="1"/>
  <c r="J35" i="10"/>
  <c r="AX63" i="1" s="1"/>
  <c r="BI84" i="10"/>
  <c r="F37" s="1"/>
  <c r="BD63" i="1" s="1"/>
  <c r="BH84" i="10"/>
  <c r="F36" s="1"/>
  <c r="BC63" i="1" s="1"/>
  <c r="BG84" i="10"/>
  <c r="BF84"/>
  <c r="T84"/>
  <c r="T83" s="1"/>
  <c r="T82" s="1"/>
  <c r="T81" s="1"/>
  <c r="R84"/>
  <c r="R83" s="1"/>
  <c r="R82" s="1"/>
  <c r="R81" s="1"/>
  <c r="P84"/>
  <c r="P83" s="1"/>
  <c r="P82" s="1"/>
  <c r="P81" s="1"/>
  <c r="AU63" i="1" s="1"/>
  <c r="J78" i="10"/>
  <c r="J77"/>
  <c r="F77"/>
  <c r="F75"/>
  <c r="E73"/>
  <c r="J55"/>
  <c r="J54"/>
  <c r="F54"/>
  <c r="F52"/>
  <c r="E50"/>
  <c r="J18"/>
  <c r="E18"/>
  <c r="F78" s="1"/>
  <c r="J17"/>
  <c r="J12"/>
  <c r="J52"/>
  <c r="E7"/>
  <c r="E71" s="1"/>
  <c r="J37" i="9"/>
  <c r="J36"/>
  <c r="AY62" i="1" s="1"/>
  <c r="J35" i="9"/>
  <c r="AX62" i="1" s="1"/>
  <c r="BI86" i="9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 s="1"/>
  <c r="J17"/>
  <c r="J12"/>
  <c r="J52" s="1"/>
  <c r="E7"/>
  <c r="E71" s="1"/>
  <c r="J37" i="8"/>
  <c r="J36"/>
  <c r="AY61" i="1" s="1"/>
  <c r="J35" i="8"/>
  <c r="AX61" i="1"/>
  <c r="BI224" i="8"/>
  <c r="BH224"/>
  <c r="BG224"/>
  <c r="BF224"/>
  <c r="T224"/>
  <c r="T223" s="1"/>
  <c r="R224"/>
  <c r="R223"/>
  <c r="P224"/>
  <c r="P223" s="1"/>
  <c r="BI220"/>
  <c r="BH220"/>
  <c r="BG220"/>
  <c r="BF220"/>
  <c r="T220"/>
  <c r="T219"/>
  <c r="R220"/>
  <c r="R219" s="1"/>
  <c r="R218" s="1"/>
  <c r="P220"/>
  <c r="P219" s="1"/>
  <c r="P218" s="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T188"/>
  <c r="R189"/>
  <c r="R188" s="1"/>
  <c r="P189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 s="1"/>
  <c r="R130"/>
  <c r="R129" s="1"/>
  <c r="P130"/>
  <c r="P129" s="1"/>
  <c r="BI125"/>
  <c r="BH125"/>
  <c r="BG125"/>
  <c r="BF125"/>
  <c r="T125"/>
  <c r="T124" s="1"/>
  <c r="R125"/>
  <c r="R124" s="1"/>
  <c r="P125"/>
  <c r="P124" s="1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4"/>
  <c r="F54"/>
  <c r="F52"/>
  <c r="E50"/>
  <c r="J24"/>
  <c r="E24"/>
  <c r="J89" s="1"/>
  <c r="J23"/>
  <c r="J18"/>
  <c r="E18"/>
  <c r="F55" s="1"/>
  <c r="J17"/>
  <c r="J12"/>
  <c r="J86"/>
  <c r="E7"/>
  <c r="E82" s="1"/>
  <c r="J37" i="7"/>
  <c r="J36"/>
  <c r="AY60" i="1" s="1"/>
  <c r="J35" i="7"/>
  <c r="AX60" i="1" s="1"/>
  <c r="BI343" i="7"/>
  <c r="BH343"/>
  <c r="BG343"/>
  <c r="BF343"/>
  <c r="T343"/>
  <c r="T342" s="1"/>
  <c r="R343"/>
  <c r="R342" s="1"/>
  <c r="P343"/>
  <c r="P342" s="1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 s="1"/>
  <c r="J17"/>
  <c r="J12"/>
  <c r="J77" s="1"/>
  <c r="E7"/>
  <c r="E73"/>
  <c r="J37" i="6"/>
  <c r="J36"/>
  <c r="AY59" i="1" s="1"/>
  <c r="J35" i="6"/>
  <c r="AX59" i="1"/>
  <c r="BI476" i="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4"/>
  <c r="BH454"/>
  <c r="BG454"/>
  <c r="BF454"/>
  <c r="T454"/>
  <c r="T453" s="1"/>
  <c r="R454"/>
  <c r="R453" s="1"/>
  <c r="P454"/>
  <c r="P453" s="1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1"/>
  <c r="BH421"/>
  <c r="BG421"/>
  <c r="BF421"/>
  <c r="T421"/>
  <c r="R421"/>
  <c r="P421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T308" s="1"/>
  <c r="R309"/>
  <c r="R308" s="1"/>
  <c r="P309"/>
  <c r="P308" s="1"/>
  <c r="BI306"/>
  <c r="BH306"/>
  <c r="BG306"/>
  <c r="BF306"/>
  <c r="T306"/>
  <c r="R306"/>
  <c r="P306"/>
  <c r="BI304"/>
  <c r="BH304"/>
  <c r="BG304"/>
  <c r="BF304"/>
  <c r="T304"/>
  <c r="R304"/>
  <c r="P304"/>
  <c r="BI297"/>
  <c r="BH297"/>
  <c r="BG297"/>
  <c r="BF297"/>
  <c r="T297"/>
  <c r="R297"/>
  <c r="P297"/>
  <c r="BI295"/>
  <c r="BH295"/>
  <c r="BG295"/>
  <c r="BF295"/>
  <c r="T295"/>
  <c r="R295"/>
  <c r="P295"/>
  <c r="BI288"/>
  <c r="BH288"/>
  <c r="BG288"/>
  <c r="BF288"/>
  <c r="T288"/>
  <c r="R288"/>
  <c r="P288"/>
  <c r="BI279"/>
  <c r="BH279"/>
  <c r="BG279"/>
  <c r="BF279"/>
  <c r="T279"/>
  <c r="R279"/>
  <c r="P279"/>
  <c r="BI270"/>
  <c r="BH270"/>
  <c r="BG270"/>
  <c r="BF270"/>
  <c r="T270"/>
  <c r="R270"/>
  <c r="P270"/>
  <c r="BI261"/>
  <c r="BH261"/>
  <c r="BG261"/>
  <c r="BF261"/>
  <c r="T261"/>
  <c r="R261"/>
  <c r="P261"/>
  <c r="BI254"/>
  <c r="BH254"/>
  <c r="BG254"/>
  <c r="BF254"/>
  <c r="T254"/>
  <c r="R254"/>
  <c r="P254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2"/>
  <c r="BH122"/>
  <c r="BG122"/>
  <c r="BF122"/>
  <c r="T122"/>
  <c r="R122"/>
  <c r="P122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 s="1"/>
  <c r="J17"/>
  <c r="J12"/>
  <c r="J86" s="1"/>
  <c r="E7"/>
  <c r="E82" s="1"/>
  <c r="J37" i="5"/>
  <c r="J36"/>
  <c r="AY58" i="1" s="1"/>
  <c r="J35" i="5"/>
  <c r="AX58" i="1"/>
  <c r="BI505" i="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T484" s="1"/>
  <c r="R485"/>
  <c r="R484"/>
  <c r="P485"/>
  <c r="P484" s="1"/>
  <c r="BI482"/>
  <c r="BH482"/>
  <c r="BG482"/>
  <c r="BF482"/>
  <c r="T482"/>
  <c r="R482"/>
  <c r="P482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4"/>
  <c r="BH464"/>
  <c r="BG464"/>
  <c r="BF464"/>
  <c r="T464"/>
  <c r="R464"/>
  <c r="P464"/>
  <c r="BI460"/>
  <c r="BH460"/>
  <c r="BG460"/>
  <c r="BF460"/>
  <c r="T460"/>
  <c r="R460"/>
  <c r="P460"/>
  <c r="BI455"/>
  <c r="BH455"/>
  <c r="BG455"/>
  <c r="BF455"/>
  <c r="T455"/>
  <c r="R455"/>
  <c r="P455"/>
  <c r="BI451"/>
  <c r="BH451"/>
  <c r="BG451"/>
  <c r="BF451"/>
  <c r="T451"/>
  <c r="R451"/>
  <c r="P451"/>
  <c r="BI436"/>
  <c r="BH436"/>
  <c r="BG436"/>
  <c r="BF436"/>
  <c r="T436"/>
  <c r="R436"/>
  <c r="P436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84"/>
  <c r="BH284"/>
  <c r="BG284"/>
  <c r="BF284"/>
  <c r="T284"/>
  <c r="R284"/>
  <c r="P284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4"/>
  <c r="BH224"/>
  <c r="BG224"/>
  <c r="BF224"/>
  <c r="T224"/>
  <c r="R224"/>
  <c r="P224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55"/>
  <c r="BH155"/>
  <c r="BG155"/>
  <c r="BF155"/>
  <c r="T155"/>
  <c r="R155"/>
  <c r="P155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 s="1"/>
  <c r="E7"/>
  <c r="E48" s="1"/>
  <c r="J37" i="4"/>
  <c r="J36"/>
  <c r="AY57" i="1"/>
  <c r="J35" i="4"/>
  <c r="AX57" i="1" s="1"/>
  <c r="BI192" i="4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39"/>
  <c r="BH139"/>
  <c r="BG139"/>
  <c r="BF139"/>
  <c r="T139"/>
  <c r="R139"/>
  <c r="P139"/>
  <c r="BI135"/>
  <c r="BH135"/>
  <c r="BG135"/>
  <c r="BF135"/>
  <c r="T135"/>
  <c r="T134" s="1"/>
  <c r="R135"/>
  <c r="R134" s="1"/>
  <c r="P135"/>
  <c r="P134" s="1"/>
  <c r="BI131"/>
  <c r="BH131"/>
  <c r="BG131"/>
  <c r="BF131"/>
  <c r="T131"/>
  <c r="T130" s="1"/>
  <c r="R131"/>
  <c r="R130" s="1"/>
  <c r="P131"/>
  <c r="P130" s="1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 s="1"/>
  <c r="J17"/>
  <c r="J12"/>
  <c r="J81"/>
  <c r="E7"/>
  <c r="E77" s="1"/>
  <c r="J37" i="3"/>
  <c r="J36"/>
  <c r="AY56" i="1" s="1"/>
  <c r="J35" i="3"/>
  <c r="AX56" i="1"/>
  <c r="BI166" i="3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T131"/>
  <c r="R132"/>
  <c r="R131" s="1"/>
  <c r="P132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T116" s="1"/>
  <c r="R117"/>
  <c r="R116"/>
  <c r="P117"/>
  <c r="P116" s="1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 s="1"/>
  <c r="J17"/>
  <c r="J12"/>
  <c r="J82" s="1"/>
  <c r="E7"/>
  <c r="E78"/>
  <c r="J37" i="2"/>
  <c r="J36"/>
  <c r="AY55" i="1"/>
  <c r="J35" i="2"/>
  <c r="AX55" i="1" s="1"/>
  <c r="BI229" i="2"/>
  <c r="BH229"/>
  <c r="BG229"/>
  <c r="BF229"/>
  <c r="T229"/>
  <c r="T228"/>
  <c r="R229"/>
  <c r="R228" s="1"/>
  <c r="P229"/>
  <c r="P228"/>
  <c r="BI222"/>
  <c r="BH222"/>
  <c r="BG222"/>
  <c r="BF222"/>
  <c r="T222"/>
  <c r="T221" s="1"/>
  <c r="R222"/>
  <c r="R221" s="1"/>
  <c r="P222"/>
  <c r="P221" s="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T172" s="1"/>
  <c r="R173"/>
  <c r="R172" s="1"/>
  <c r="P173"/>
  <c r="P172" s="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T141" s="1"/>
  <c r="R142"/>
  <c r="R141"/>
  <c r="P142"/>
  <c r="P141" s="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 s="1"/>
  <c r="J17"/>
  <c r="J12"/>
  <c r="J88" s="1"/>
  <c r="E7"/>
  <c r="E84"/>
  <c r="L50" i="1"/>
  <c r="AM50"/>
  <c r="AM49"/>
  <c r="L49"/>
  <c r="AM47"/>
  <c r="L47"/>
  <c r="L45"/>
  <c r="L44"/>
  <c r="J260" i="7"/>
  <c r="J247"/>
  <c r="J235"/>
  <c r="J231"/>
  <c r="J220"/>
  <c r="BK212"/>
  <c r="J208"/>
  <c r="J198"/>
  <c r="BK190"/>
  <c r="BK186"/>
  <c r="J176"/>
  <c r="J164"/>
  <c r="J162"/>
  <c r="J156"/>
  <c r="J147"/>
  <c r="BK135"/>
  <c r="BK126"/>
  <c r="J113"/>
  <c r="J98"/>
  <c r="BK86"/>
  <c r="BK211" i="8"/>
  <c r="J203"/>
  <c r="J198"/>
  <c r="BK182"/>
  <c r="BK177"/>
  <c r="BK168"/>
  <c r="BK157"/>
  <c r="J152"/>
  <c r="BK142"/>
  <c r="BK139"/>
  <c r="BK125"/>
  <c r="J112"/>
  <c r="BK106"/>
  <c r="J224"/>
  <c r="BK220"/>
  <c r="J205"/>
  <c r="BK201"/>
  <c r="BK189"/>
  <c r="J177"/>
  <c r="BK172"/>
  <c r="BK162"/>
  <c r="BK152"/>
  <c r="BK147"/>
  <c r="BK130"/>
  <c r="J121"/>
  <c r="J109"/>
  <c r="J106"/>
  <c r="BK84" i="9"/>
  <c r="BK84" i="10"/>
  <c r="F34" i="11"/>
  <c r="BA64" i="1" s="1"/>
  <c r="BK213" i="2"/>
  <c r="BK206"/>
  <c r="BK194"/>
  <c r="J188"/>
  <c r="BK177"/>
  <c r="BK166"/>
  <c r="J162"/>
  <c r="J151"/>
  <c r="BK146"/>
  <c r="J132"/>
  <c r="J120"/>
  <c r="BK112"/>
  <c r="AS54" i="1"/>
  <c r="BK188" i="2"/>
  <c r="BK173"/>
  <c r="BK168"/>
  <c r="BK158"/>
  <c r="BK156"/>
  <c r="J142"/>
  <c r="J129"/>
  <c r="BK125"/>
  <c r="J109"/>
  <c r="BK97"/>
  <c r="BK158" i="3"/>
  <c r="BK152"/>
  <c r="J143"/>
  <c r="J139"/>
  <c r="BK126"/>
  <c r="J120"/>
  <c r="BK107"/>
  <c r="J101"/>
  <c r="BK166"/>
  <c r="BK161"/>
  <c r="BK150"/>
  <c r="J141"/>
  <c r="BK129"/>
  <c r="J122"/>
  <c r="J113"/>
  <c r="J104"/>
  <c r="J91"/>
  <c r="J189" i="4"/>
  <c r="J184"/>
  <c r="J176"/>
  <c r="J186"/>
  <c r="J182"/>
  <c r="BK172"/>
  <c r="BK168"/>
  <c r="BK135"/>
  <c r="J127"/>
  <c r="J111"/>
  <c r="J97"/>
  <c r="BK90"/>
  <c r="J168"/>
  <c r="J135"/>
  <c r="BK127"/>
  <c r="BK111"/>
  <c r="BK104"/>
  <c r="BK97"/>
  <c r="J90"/>
  <c r="BK505" i="5"/>
  <c r="J501"/>
  <c r="J498"/>
  <c r="J494"/>
  <c r="BK482"/>
  <c r="BK474"/>
  <c r="BK460"/>
  <c r="BK451"/>
  <c r="BK415"/>
  <c r="BK411"/>
  <c r="J398"/>
  <c r="J386"/>
  <c r="J381"/>
  <c r="J371"/>
  <c r="BK365"/>
  <c r="BK342"/>
  <c r="BK323"/>
  <c r="J316"/>
  <c r="J305"/>
  <c r="BK278"/>
  <c r="J270"/>
  <c r="J259"/>
  <c r="J252"/>
  <c r="J238"/>
  <c r="BK233"/>
  <c r="BK222" i="2"/>
  <c r="BK217"/>
  <c r="J209"/>
  <c r="BK199"/>
  <c r="J191"/>
  <c r="BK180"/>
  <c r="J173"/>
  <c r="BK164"/>
  <c r="J158"/>
  <c r="BK149"/>
  <c r="BK142"/>
  <c r="J135"/>
  <c r="J115"/>
  <c r="J102"/>
  <c r="BK229"/>
  <c r="J222"/>
  <c r="J217"/>
  <c r="J213"/>
  <c r="BK209"/>
  <c r="J201"/>
  <c r="BK191"/>
  <c r="BK182"/>
  <c r="J177"/>
  <c r="J166"/>
  <c r="BK162"/>
  <c r="J149"/>
  <c r="BK137"/>
  <c r="BK132"/>
  <c r="J112"/>
  <c r="BK105"/>
  <c r="J166" i="3"/>
  <c r="J155"/>
  <c r="J150"/>
  <c r="BK141"/>
  <c r="J129"/>
  <c r="BK122"/>
  <c r="BK110"/>
  <c r="BK104"/>
  <c r="BK91"/>
  <c r="J164"/>
  <c r="J152"/>
  <c r="BK143"/>
  <c r="BK139"/>
  <c r="J126"/>
  <c r="BK120"/>
  <c r="J107"/>
  <c r="BK94"/>
  <c r="J192" i="4"/>
  <c r="BK182"/>
  <c r="BK178"/>
  <c r="BK189"/>
  <c r="BK184"/>
  <c r="BK176"/>
  <c r="J166"/>
  <c r="J139"/>
  <c r="J124"/>
  <c r="J115"/>
  <c r="BK101"/>
  <c r="J94"/>
  <c r="BK166"/>
  <c r="BK139"/>
  <c r="BK124"/>
  <c r="BK107"/>
  <c r="J485" i="5"/>
  <c r="J476"/>
  <c r="J464"/>
  <c r="BK455"/>
  <c r="J417"/>
  <c r="J413"/>
  <c r="J401"/>
  <c r="BK395"/>
  <c r="J384"/>
  <c r="J379"/>
  <c r="J368"/>
  <c r="J349"/>
  <c r="J339"/>
  <c r="J323"/>
  <c r="J314"/>
  <c r="BK302"/>
  <c r="J274"/>
  <c r="J267"/>
  <c r="BK255"/>
  <c r="J250"/>
  <c r="J235"/>
  <c r="BK212"/>
  <c r="BK205"/>
  <c r="BK191"/>
  <c r="BK184"/>
  <c r="BK176"/>
  <c r="J169"/>
  <c r="BK155"/>
  <c r="BK142"/>
  <c r="BK135"/>
  <c r="J126"/>
  <c r="J122"/>
  <c r="J115"/>
  <c r="BK104"/>
  <c r="BK97"/>
  <c r="J505"/>
  <c r="BK503"/>
  <c r="BK501"/>
  <c r="J496"/>
  <c r="J491"/>
  <c r="J489"/>
  <c r="J482"/>
  <c r="BK476"/>
  <c r="J472"/>
  <c r="J470"/>
  <c r="J460"/>
  <c r="J451"/>
  <c r="BK436"/>
  <c r="BK417"/>
  <c r="BK413"/>
  <c r="J411"/>
  <c r="BK407"/>
  <c r="BK401"/>
  <c r="J395"/>
  <c r="J392"/>
  <c r="BK386"/>
  <c r="BK384"/>
  <c r="BK379"/>
  <c r="J374"/>
  <c r="BK371"/>
  <c r="J365"/>
  <c r="J359"/>
  <c r="BK349"/>
  <c r="BK339"/>
  <c r="BK331"/>
  <c r="BK316"/>
  <c r="BK314"/>
  <c r="BK308"/>
  <c r="J302"/>
  <c r="BK298"/>
  <c r="J278"/>
  <c r="BK274"/>
  <c r="BK267"/>
  <c r="BK262"/>
  <c r="BK259"/>
  <c r="BK252"/>
  <c r="BK250"/>
  <c r="J248"/>
  <c r="BK238"/>
  <c r="J233"/>
  <c r="BK224"/>
  <c r="J217"/>
  <c r="J205"/>
  <c r="J200"/>
  <c r="J184"/>
  <c r="J176"/>
  <c r="BK169"/>
  <c r="J155"/>
  <c r="J142"/>
  <c r="J135"/>
  <c r="J133"/>
  <c r="BK126"/>
  <c r="BK122"/>
  <c r="BK115"/>
  <c r="J101"/>
  <c r="J97"/>
  <c r="BK476" i="6"/>
  <c r="J476"/>
  <c r="J472"/>
  <c r="J469"/>
  <c r="BK465"/>
  <c r="BK460"/>
  <c r="BK458"/>
  <c r="J451"/>
  <c r="J447"/>
  <c r="J441"/>
  <c r="J432"/>
  <c r="BK421"/>
  <c r="J421"/>
  <c r="J407"/>
  <c r="J403"/>
  <c r="BK396"/>
  <c r="BK393"/>
  <c r="J388"/>
  <c r="J381"/>
  <c r="BK379"/>
  <c r="BK371"/>
  <c r="BK365"/>
  <c r="J362"/>
  <c r="J357"/>
  <c r="BK354"/>
  <c r="BK336"/>
  <c r="BK326"/>
  <c r="BK323"/>
  <c r="J318"/>
  <c r="J313"/>
  <c r="J309"/>
  <c r="J304"/>
  <c r="J297"/>
  <c r="J288"/>
  <c r="BK270"/>
  <c r="J261"/>
  <c r="BK254"/>
  <c r="BK238"/>
  <c r="BK229"/>
  <c r="J223"/>
  <c r="J220"/>
  <c r="BK215"/>
  <c r="BK210"/>
  <c r="BK207"/>
  <c r="BK201"/>
  <c r="BK196"/>
  <c r="J192"/>
  <c r="J188"/>
  <c r="J186"/>
  <c r="J178"/>
  <c r="BK160"/>
  <c r="J156"/>
  <c r="BK149"/>
  <c r="BK142"/>
  <c r="BK138"/>
  <c r="J122"/>
  <c r="BK110"/>
  <c r="J105"/>
  <c r="BK98"/>
  <c r="F36"/>
  <c r="J371"/>
  <c r="J365"/>
  <c r="J359"/>
  <c r="BK357"/>
  <c r="J350"/>
  <c r="J336"/>
  <c r="J326"/>
  <c r="J321"/>
  <c r="J316"/>
  <c r="BK313"/>
  <c r="J306"/>
  <c r="BK304"/>
  <c r="J295"/>
  <c r="J279"/>
  <c r="J270"/>
  <c r="J254"/>
  <c r="J243"/>
  <c r="J229"/>
  <c r="BK223"/>
  <c r="BK220"/>
  <c r="J215"/>
  <c r="J210"/>
  <c r="J207"/>
  <c r="J201"/>
  <c r="BK199"/>
  <c r="BK192"/>
  <c r="BK190"/>
  <c r="BK188"/>
  <c r="BK184"/>
  <c r="BK165"/>
  <c r="J160"/>
  <c r="J151"/>
  <c r="J149"/>
  <c r="J142"/>
  <c r="BK132"/>
  <c r="BK122"/>
  <c r="J110"/>
  <c r="BK105"/>
  <c r="J98"/>
  <c r="J95"/>
  <c r="BK337" i="7"/>
  <c r="J333"/>
  <c r="BK326"/>
  <c r="BK322"/>
  <c r="J315"/>
  <c r="J311"/>
  <c r="BK306"/>
  <c r="BK301"/>
  <c r="BK298"/>
  <c r="J293"/>
  <c r="BK290"/>
  <c r="BK285"/>
  <c r="J283"/>
  <c r="J278"/>
  <c r="BK273"/>
  <c r="J271"/>
  <c r="BK266"/>
  <c r="J264"/>
  <c r="BK260"/>
  <c r="J258"/>
  <c r="J254"/>
  <c r="BK252"/>
  <c r="BK250"/>
  <c r="J244"/>
  <c r="J241"/>
  <c r="BK235"/>
  <c r="J233"/>
  <c r="BK228"/>
  <c r="J224"/>
  <c r="BK222"/>
  <c r="BK218"/>
  <c r="BK214"/>
  <c r="J212"/>
  <c r="J210"/>
  <c r="BK206"/>
  <c r="J202"/>
  <c r="BK198"/>
  <c r="J196"/>
  <c r="J190"/>
  <c r="J186"/>
  <c r="BK184"/>
  <c r="J178"/>
  <c r="BK176"/>
  <c r="BK171"/>
  <c r="J169"/>
  <c r="BK164"/>
  <c r="BK159"/>
  <c r="BK156"/>
  <c r="BK152"/>
  <c r="J149"/>
  <c r="BK144"/>
  <c r="J138"/>
  <c r="J135"/>
  <c r="BK129"/>
  <c r="J126"/>
  <c r="BK120"/>
  <c r="J116"/>
  <c r="J110"/>
  <c r="J107"/>
  <c r="J104"/>
  <c r="BK98"/>
  <c r="BK95"/>
  <c r="J86"/>
  <c r="BK343"/>
  <c r="BK340"/>
  <c r="J337"/>
  <c r="BK333"/>
  <c r="J330"/>
  <c r="J322"/>
  <c r="BK319"/>
  <c r="BK311"/>
  <c r="J306"/>
  <c r="BK303"/>
  <c r="J298"/>
  <c r="BK293"/>
  <c r="J290"/>
  <c r="J287"/>
  <c r="BK283"/>
  <c r="BK278"/>
  <c r="BK275"/>
  <c r="BK271"/>
  <c r="J266"/>
  <c r="BK264"/>
  <c r="BK258"/>
  <c r="BK254"/>
  <c r="J250"/>
  <c r="BK244"/>
  <c r="BK233"/>
  <c r="BK224"/>
  <c r="J222"/>
  <c r="J214"/>
  <c r="J206"/>
  <c r="BK202"/>
  <c r="BK196"/>
  <c r="J192"/>
  <c r="J184"/>
  <c r="BK178"/>
  <c r="J171"/>
  <c r="J159"/>
  <c r="J154"/>
  <c r="J144"/>
  <c r="BK138"/>
  <c r="J129"/>
  <c r="BK123"/>
  <c r="BK110"/>
  <c r="J95"/>
  <c r="BK224" i="8"/>
  <c r="BK216"/>
  <c r="J201"/>
  <c r="BK195"/>
  <c r="BK185"/>
  <c r="J180"/>
  <c r="J170"/>
  <c r="BK159"/>
  <c r="BK154"/>
  <c r="J145"/>
  <c r="J142"/>
  <c r="J130"/>
  <c r="J115"/>
  <c r="BK109"/>
  <c r="J95"/>
  <c r="J216"/>
  <c r="BK203"/>
  <c r="BK198"/>
  <c r="J185"/>
  <c r="J174"/>
  <c r="BK165"/>
  <c r="J159"/>
  <c r="BK150"/>
  <c r="BK145"/>
  <c r="J134"/>
  <c r="J118"/>
  <c r="BK112"/>
  <c r="BK95"/>
  <c r="J86" i="9"/>
  <c r="J84" i="10"/>
  <c r="J34"/>
  <c r="AW63" i="1" s="1"/>
  <c r="J84" i="11"/>
  <c r="F37"/>
  <c r="BD64" i="1" s="1"/>
  <c r="F35" i="11"/>
  <c r="BB64" i="1" s="1"/>
  <c r="J252" i="7"/>
  <c r="BK241"/>
  <c r="J226"/>
  <c r="J216"/>
  <c r="J204"/>
  <c r="BK194"/>
  <c r="J181"/>
  <c r="BK169"/>
  <c r="J152"/>
  <c r="BK141"/>
  <c r="J120"/>
  <c r="BK104"/>
  <c r="J220" i="8"/>
  <c r="BK205"/>
  <c r="J193"/>
  <c r="J172"/>
  <c r="J162"/>
  <c r="J147"/>
  <c r="BK134"/>
  <c r="BK118"/>
  <c r="J98"/>
  <c r="J211"/>
  <c r="J195"/>
  <c r="J182"/>
  <c r="J168"/>
  <c r="J157"/>
  <c r="J137"/>
  <c r="BK115"/>
  <c r="BK98"/>
  <c r="J84" i="9"/>
  <c r="F35" i="10"/>
  <c r="BB63" i="1" s="1"/>
  <c r="J229" i="2"/>
  <c r="J219"/>
  <c r="BK201"/>
  <c r="BK185"/>
  <c r="J170"/>
  <c r="J156"/>
  <c r="J137"/>
  <c r="J125"/>
  <c r="J105"/>
  <c r="J206"/>
  <c r="J199"/>
  <c r="J194"/>
  <c r="J180"/>
  <c r="J164"/>
  <c r="BK151"/>
  <c r="BK135"/>
  <c r="BK115"/>
  <c r="BK164" i="3"/>
  <c r="BK147"/>
  <c r="BK132"/>
  <c r="BK113"/>
  <c r="J94"/>
  <c r="BK155"/>
  <c r="J145"/>
  <c r="J136"/>
  <c r="BK117"/>
  <c r="BK97"/>
  <c r="BK192" i="4"/>
  <c r="J180"/>
  <c r="J174"/>
  <c r="J178"/>
  <c r="J164"/>
  <c r="BK119"/>
  <c r="J104"/>
  <c r="J172"/>
  <c r="BK164"/>
  <c r="J119"/>
  <c r="J101"/>
  <c r="BK94"/>
  <c r="J503" i="5"/>
  <c r="BK496"/>
  <c r="BK489"/>
  <c r="BK470"/>
  <c r="J420"/>
  <c r="J404"/>
  <c r="BK392"/>
  <c r="BK376"/>
  <c r="BK359"/>
  <c r="J331"/>
  <c r="J311"/>
  <c r="J284"/>
  <c r="BK264"/>
  <c r="BK248"/>
  <c r="J224"/>
  <c r="BK211" i="2"/>
  <c r="J204"/>
  <c r="J182"/>
  <c r="J168"/>
  <c r="J153"/>
  <c r="BK129"/>
  <c r="BK109"/>
  <c r="J97"/>
  <c r="BK219"/>
  <c r="J211"/>
  <c r="BK204"/>
  <c r="J185"/>
  <c r="BK170"/>
  <c r="BK153"/>
  <c r="J146"/>
  <c r="BK120"/>
  <c r="BK102"/>
  <c r="J161" i="3"/>
  <c r="BK145"/>
  <c r="BK136"/>
  <c r="J117"/>
  <c r="J97"/>
  <c r="J158"/>
  <c r="J147"/>
  <c r="J132"/>
  <c r="J110"/>
  <c r="BK101"/>
  <c r="BK186" i="4"/>
  <c r="BK174"/>
  <c r="BK180"/>
  <c r="J170"/>
  <c r="BK131"/>
  <c r="J107"/>
  <c r="BK170"/>
  <c r="J131"/>
  <c r="BK115"/>
  <c r="BK491" i="5"/>
  <c r="BK472"/>
  <c r="J436"/>
  <c r="J407"/>
  <c r="J389"/>
  <c r="BK374"/>
  <c r="BK361"/>
  <c r="J328"/>
  <c r="J308"/>
  <c r="J298"/>
  <c r="J262"/>
  <c r="J241"/>
  <c r="J212"/>
  <c r="BK200"/>
  <c r="J180"/>
  <c r="BK165"/>
  <c r="BK146"/>
  <c r="J130"/>
  <c r="BK119"/>
  <c r="BK101"/>
  <c r="J94"/>
  <c r="BK498"/>
  <c r="BK494"/>
  <c r="BK485"/>
  <c r="J474"/>
  <c r="BK464"/>
  <c r="J455"/>
  <c r="BK420"/>
  <c r="J415"/>
  <c r="BK404"/>
  <c r="BK398"/>
  <c r="BK389"/>
  <c r="BK381"/>
  <c r="J376"/>
  <c r="BK368"/>
  <c r="J361"/>
  <c r="J342"/>
  <c r="BK328"/>
  <c r="BK311"/>
  <c r="BK305"/>
  <c r="BK284"/>
  <c r="BK270"/>
  <c r="J264"/>
  <c r="J255"/>
  <c r="BK241"/>
  <c r="BK235"/>
  <c r="BK217"/>
  <c r="J191"/>
  <c r="BK180"/>
  <c r="J165"/>
  <c r="J146"/>
  <c r="BK133"/>
  <c r="BK130"/>
  <c r="J119"/>
  <c r="J104"/>
  <c r="BK94"/>
  <c r="J474" i="6"/>
  <c r="J467"/>
  <c r="J463"/>
  <c r="BK454"/>
  <c r="J449"/>
  <c r="BK437"/>
  <c r="J428"/>
  <c r="J411"/>
  <c r="J400"/>
  <c r="J390"/>
  <c r="J386"/>
  <c r="J374"/>
  <c r="J368"/>
  <c r="BK359"/>
  <c r="BK350"/>
  <c r="BK330"/>
  <c r="BK321"/>
  <c r="BK316"/>
  <c r="BK306"/>
  <c r="BK295"/>
  <c r="BK279"/>
  <c r="BK243"/>
  <c r="BK225"/>
  <c r="J218"/>
  <c r="BK213"/>
  <c r="BK205"/>
  <c r="J199"/>
  <c r="J190"/>
  <c r="J184"/>
  <c r="J165"/>
  <c r="BK151"/>
  <c r="J146"/>
  <c r="J132"/>
  <c r="BK113"/>
  <c r="BK102"/>
  <c r="BK95"/>
  <c r="BK474"/>
  <c r="BK472"/>
  <c r="BK469"/>
  <c r="BK467"/>
  <c r="J465"/>
  <c r="BK463"/>
  <c r="J460"/>
  <c r="J458"/>
  <c r="J454"/>
  <c r="BK451"/>
  <c r="BK449"/>
  <c r="BK447"/>
  <c r="BK441"/>
  <c r="J437"/>
  <c r="BK432"/>
  <c r="BK428"/>
  <c r="BK411"/>
  <c r="BK407"/>
  <c r="BK403"/>
  <c r="BK400"/>
  <c r="J396"/>
  <c r="J393"/>
  <c r="BK390"/>
  <c r="BK388"/>
  <c r="BK386"/>
  <c r="BK381"/>
  <c r="J379"/>
  <c r="BK374"/>
  <c r="BK368"/>
  <c r="BK362"/>
  <c r="J354"/>
  <c r="J330"/>
  <c r="J323"/>
  <c r="BK318"/>
  <c r="BK309"/>
  <c r="BK297"/>
  <c r="BK288"/>
  <c r="BK261"/>
  <c r="J238"/>
  <c r="J225"/>
  <c r="BK218"/>
  <c r="J213"/>
  <c r="J205"/>
  <c r="J196"/>
  <c r="BK186"/>
  <c r="BK178"/>
  <c r="BK156"/>
  <c r="BK146"/>
  <c r="J138"/>
  <c r="J113"/>
  <c r="J102"/>
  <c r="J340" i="7"/>
  <c r="J335"/>
  <c r="BK330"/>
  <c r="J319"/>
  <c r="J309"/>
  <c r="J303"/>
  <c r="J295"/>
  <c r="BK287"/>
  <c r="BK281"/>
  <c r="J275"/>
  <c r="J269"/>
  <c r="BK262"/>
  <c r="J256"/>
  <c r="BK247"/>
  <c r="BK238"/>
  <c r="BK231"/>
  <c r="BK226"/>
  <c r="BK220"/>
  <c r="BK216"/>
  <c r="BK208"/>
  <c r="BK204"/>
  <c r="J200"/>
  <c r="J194"/>
  <c r="BK192"/>
  <c r="J188"/>
  <c r="BK181"/>
  <c r="BK174"/>
  <c r="J166"/>
  <c r="BK162"/>
  <c r="BK154"/>
  <c r="BK147"/>
  <c r="J141"/>
  <c r="BK132"/>
  <c r="J123"/>
  <c r="BK113"/>
  <c r="BK107"/>
  <c r="BK101"/>
  <c r="BK92"/>
  <c r="J343"/>
  <c r="BK335"/>
  <c r="J326"/>
  <c r="BK315"/>
  <c r="BK309"/>
  <c r="J301"/>
  <c r="BK295"/>
  <c r="J285"/>
  <c r="J281"/>
  <c r="J273"/>
  <c r="BK269"/>
  <c r="J262"/>
  <c r="BK256"/>
  <c r="J238"/>
  <c r="J228"/>
  <c r="J218"/>
  <c r="BK210"/>
  <c r="BK200"/>
  <c r="BK188"/>
  <c r="J174"/>
  <c r="BK166"/>
  <c r="BK149"/>
  <c r="J132"/>
  <c r="BK116"/>
  <c r="J101"/>
  <c r="J92"/>
  <c r="J207" i="8"/>
  <c r="J189"/>
  <c r="BK174"/>
  <c r="J165"/>
  <c r="J150"/>
  <c r="BK137"/>
  <c r="BK121"/>
  <c r="J102"/>
  <c r="BK207"/>
  <c r="BK193"/>
  <c r="BK180"/>
  <c r="BK170"/>
  <c r="J154"/>
  <c r="J139"/>
  <c r="J125"/>
  <c r="BK102"/>
  <c r="BK86" i="9"/>
  <c r="BK84" i="11"/>
  <c r="F36"/>
  <c r="BC64" i="1" s="1"/>
  <c r="T218" i="8" l="1"/>
  <c r="T145" i="5"/>
  <c r="P145"/>
  <c r="R145"/>
  <c r="P159" i="6"/>
  <c r="T159"/>
  <c r="R159"/>
  <c r="BK96" i="2"/>
  <c r="J96"/>
  <c r="J61" s="1"/>
  <c r="R96"/>
  <c r="BK114"/>
  <c r="J114"/>
  <c r="J62" s="1"/>
  <c r="T114"/>
  <c r="P128"/>
  <c r="T128"/>
  <c r="P145"/>
  <c r="T145"/>
  <c r="P161"/>
  <c r="T161"/>
  <c r="P176"/>
  <c r="T176"/>
  <c r="P184"/>
  <c r="T184"/>
  <c r="P193"/>
  <c r="T193"/>
  <c r="P208"/>
  <c r="R208"/>
  <c r="P90" i="3"/>
  <c r="T90"/>
  <c r="P106"/>
  <c r="T106"/>
  <c r="P119"/>
  <c r="T119"/>
  <c r="P135"/>
  <c r="T135"/>
  <c r="P154"/>
  <c r="T154"/>
  <c r="P89" i="4"/>
  <c r="T89"/>
  <c r="P106"/>
  <c r="T106"/>
  <c r="P138"/>
  <c r="T138"/>
  <c r="P188"/>
  <c r="T188"/>
  <c r="P96" i="2"/>
  <c r="T96"/>
  <c r="T95" s="1"/>
  <c r="P114"/>
  <c r="R114"/>
  <c r="BK128"/>
  <c r="J128" s="1"/>
  <c r="J63" s="1"/>
  <c r="R128"/>
  <c r="BK145"/>
  <c r="J145" s="1"/>
  <c r="J65" s="1"/>
  <c r="R145"/>
  <c r="BK161"/>
  <c r="J161" s="1"/>
  <c r="J66" s="1"/>
  <c r="R161"/>
  <c r="BK176"/>
  <c r="J176" s="1"/>
  <c r="J69" s="1"/>
  <c r="R176"/>
  <c r="BK184"/>
  <c r="J184" s="1"/>
  <c r="J70" s="1"/>
  <c r="R184"/>
  <c r="BK193"/>
  <c r="J193" s="1"/>
  <c r="J71" s="1"/>
  <c r="R193"/>
  <c r="BK208"/>
  <c r="J208" s="1"/>
  <c r="J72" s="1"/>
  <c r="T208"/>
  <c r="BK90" i="3"/>
  <c r="J90" s="1"/>
  <c r="J61" s="1"/>
  <c r="R90"/>
  <c r="BK106"/>
  <c r="J106" s="1"/>
  <c r="J62" s="1"/>
  <c r="R106"/>
  <c r="BK119"/>
  <c r="J119" s="1"/>
  <c r="J64" s="1"/>
  <c r="R119"/>
  <c r="BK135"/>
  <c r="J135" s="1"/>
  <c r="J67" s="1"/>
  <c r="R135"/>
  <c r="BK154"/>
  <c r="J154" s="1"/>
  <c r="J68" s="1"/>
  <c r="R154"/>
  <c r="BK89" i="4"/>
  <c r="J89" s="1"/>
  <c r="J61" s="1"/>
  <c r="R89"/>
  <c r="BK106"/>
  <c r="J106" s="1"/>
  <c r="J62" s="1"/>
  <c r="R106"/>
  <c r="BK138"/>
  <c r="J138" s="1"/>
  <c r="J66" s="1"/>
  <c r="R138"/>
  <c r="BK188"/>
  <c r="J188" s="1"/>
  <c r="J67" s="1"/>
  <c r="R188"/>
  <c r="P93" i="5"/>
  <c r="T93"/>
  <c r="P164"/>
  <c r="T164"/>
  <c r="P254"/>
  <c r="R254"/>
  <c r="BK410"/>
  <c r="J410"/>
  <c r="J65"/>
  <c r="R410"/>
  <c r="BK419"/>
  <c r="J419"/>
  <c r="J66"/>
  <c r="T419"/>
  <c r="P488"/>
  <c r="R488"/>
  <c r="BK493"/>
  <c r="J493" s="1"/>
  <c r="J70" s="1"/>
  <c r="R493"/>
  <c r="BK500"/>
  <c r="J500" s="1"/>
  <c r="J71" s="1"/>
  <c r="T500"/>
  <c r="P94" i="6"/>
  <c r="T94"/>
  <c r="P177"/>
  <c r="T177"/>
  <c r="P228"/>
  <c r="T228"/>
  <c r="BK312"/>
  <c r="J312"/>
  <c r="J66"/>
  <c r="R312"/>
  <c r="BK410"/>
  <c r="J410"/>
  <c r="J67"/>
  <c r="T410"/>
  <c r="P457"/>
  <c r="T457"/>
  <c r="BK462"/>
  <c r="J462" s="1"/>
  <c r="J71" s="1"/>
  <c r="R462"/>
  <c r="P471"/>
  <c r="R471"/>
  <c r="BK93" i="5"/>
  <c r="J93"/>
  <c r="J61"/>
  <c r="R93"/>
  <c r="BK164"/>
  <c r="J164"/>
  <c r="J63"/>
  <c r="R164"/>
  <c r="BK254"/>
  <c r="J254" s="1"/>
  <c r="J64" s="1"/>
  <c r="T254"/>
  <c r="P410"/>
  <c r="T410"/>
  <c r="P419"/>
  <c r="R419"/>
  <c r="BK488"/>
  <c r="J488" s="1"/>
  <c r="J69" s="1"/>
  <c r="T488"/>
  <c r="P493"/>
  <c r="T493"/>
  <c r="P500"/>
  <c r="R500"/>
  <c r="BK94" i="6"/>
  <c r="J94" s="1"/>
  <c r="J61" s="1"/>
  <c r="R94"/>
  <c r="BK177"/>
  <c r="J177" s="1"/>
  <c r="J63" s="1"/>
  <c r="R177"/>
  <c r="BK228"/>
  <c r="J228" s="1"/>
  <c r="J64" s="1"/>
  <c r="R228"/>
  <c r="P312"/>
  <c r="T312"/>
  <c r="P410"/>
  <c r="R410"/>
  <c r="BK457"/>
  <c r="J457" s="1"/>
  <c r="J70" s="1"/>
  <c r="R457"/>
  <c r="R456" s="1"/>
  <c r="P462"/>
  <c r="T462"/>
  <c r="BK471"/>
  <c r="J471" s="1"/>
  <c r="J72" s="1"/>
  <c r="T471"/>
  <c r="BK85" i="7"/>
  <c r="J85" s="1"/>
  <c r="J61" s="1"/>
  <c r="T85"/>
  <c r="P332"/>
  <c r="R332"/>
  <c r="BK94" i="8"/>
  <c r="J94"/>
  <c r="J61" s="1"/>
  <c r="T94"/>
  <c r="BK133"/>
  <c r="J133"/>
  <c r="J64" s="1"/>
  <c r="T133"/>
  <c r="P192"/>
  <c r="T192"/>
  <c r="P200"/>
  <c r="R200"/>
  <c r="P210"/>
  <c r="P209"/>
  <c r="T210"/>
  <c r="T209" s="1"/>
  <c r="P83" i="9"/>
  <c r="P82"/>
  <c r="P81" s="1"/>
  <c r="AU62" i="1" s="1"/>
  <c r="T83" i="9"/>
  <c r="T82"/>
  <c r="T81" s="1"/>
  <c r="P85" i="7"/>
  <c r="P84" s="1"/>
  <c r="P83" s="1"/>
  <c r="AU60" i="1" s="1"/>
  <c r="R85" i="7"/>
  <c r="R84" s="1"/>
  <c r="R83" s="1"/>
  <c r="BK332"/>
  <c r="J332" s="1"/>
  <c r="J62" s="1"/>
  <c r="T332"/>
  <c r="P94" i="8"/>
  <c r="R94"/>
  <c r="P133"/>
  <c r="R133"/>
  <c r="BK192"/>
  <c r="J192" s="1"/>
  <c r="J66" s="1"/>
  <c r="R192"/>
  <c r="BK200"/>
  <c r="J200" s="1"/>
  <c r="J67" s="1"/>
  <c r="T200"/>
  <c r="BK210"/>
  <c r="J210" s="1"/>
  <c r="J69" s="1"/>
  <c r="R210"/>
  <c r="R209" s="1"/>
  <c r="BK83" i="9"/>
  <c r="J83" s="1"/>
  <c r="J61" s="1"/>
  <c r="R83"/>
  <c r="R82" s="1"/>
  <c r="R81" s="1"/>
  <c r="BK172" i="2"/>
  <c r="J172" s="1"/>
  <c r="J67" s="1"/>
  <c r="BK221"/>
  <c r="J221"/>
  <c r="J73" s="1"/>
  <c r="BK228"/>
  <c r="J228" s="1"/>
  <c r="J74" s="1"/>
  <c r="BK141"/>
  <c r="J141" s="1"/>
  <c r="J64" s="1"/>
  <c r="BK116" i="3"/>
  <c r="J116" s="1"/>
  <c r="J63" s="1"/>
  <c r="BK131"/>
  <c r="J131"/>
  <c r="J65" s="1"/>
  <c r="BK130" i="4"/>
  <c r="J130" s="1"/>
  <c r="J63" s="1"/>
  <c r="BK134"/>
  <c r="J134" s="1"/>
  <c r="J64" s="1"/>
  <c r="BK145" i="5"/>
  <c r="J145" s="1"/>
  <c r="J62" s="1"/>
  <c r="BK484"/>
  <c r="J484"/>
  <c r="J67" s="1"/>
  <c r="BK159" i="6"/>
  <c r="J159" s="1"/>
  <c r="J62" s="1"/>
  <c r="BK308"/>
  <c r="J308" s="1"/>
  <c r="J65" s="1"/>
  <c r="BK453"/>
  <c r="J453" s="1"/>
  <c r="J68" s="1"/>
  <c r="BK342" i="7"/>
  <c r="J342"/>
  <c r="J63" s="1"/>
  <c r="BK83" i="10"/>
  <c r="J83" s="1"/>
  <c r="J61" s="1"/>
  <c r="BK83" i="11"/>
  <c r="BK82" s="1"/>
  <c r="BK81" s="1"/>
  <c r="J81" s="1"/>
  <c r="J59" s="1"/>
  <c r="BK124" i="8"/>
  <c r="J124" s="1"/>
  <c r="J62" s="1"/>
  <c r="BK129"/>
  <c r="J129" s="1"/>
  <c r="J63" s="1"/>
  <c r="BK188"/>
  <c r="J188" s="1"/>
  <c r="J65" s="1"/>
  <c r="BK219"/>
  <c r="J219"/>
  <c r="J71" s="1"/>
  <c r="BK223"/>
  <c r="J223" s="1"/>
  <c r="J72" s="1"/>
  <c r="E48" i="11"/>
  <c r="J75"/>
  <c r="BE84"/>
  <c r="F55"/>
  <c r="E48" i="10"/>
  <c r="F55"/>
  <c r="J75"/>
  <c r="BE84"/>
  <c r="J33" s="1"/>
  <c r="AV63" i="1" s="1"/>
  <c r="AT63" s="1"/>
  <c r="E48" i="9"/>
  <c r="F55"/>
  <c r="J75"/>
  <c r="BE86"/>
  <c r="BE84"/>
  <c r="J52" i="8"/>
  <c r="J55"/>
  <c r="F89"/>
  <c r="BE95"/>
  <c r="BE98"/>
  <c r="BE109"/>
  <c r="BE115"/>
  <c r="BE130"/>
  <c r="BE134"/>
  <c r="BE139"/>
  <c r="BE142"/>
  <c r="BE145"/>
  <c r="BE150"/>
  <c r="BE152"/>
  <c r="BE159"/>
  <c r="BE165"/>
  <c r="BE168"/>
  <c r="BE170"/>
  <c r="BE174"/>
  <c r="BE182"/>
  <c r="BE185"/>
  <c r="BE195"/>
  <c r="BE201"/>
  <c r="BE216"/>
  <c r="E48"/>
  <c r="BE102"/>
  <c r="BE106"/>
  <c r="BE112"/>
  <c r="BE118"/>
  <c r="BE121"/>
  <c r="BE125"/>
  <c r="BE137"/>
  <c r="BE147"/>
  <c r="BE154"/>
  <c r="BE157"/>
  <c r="BE162"/>
  <c r="BE172"/>
  <c r="BE177"/>
  <c r="BE180"/>
  <c r="BE189"/>
  <c r="BE193"/>
  <c r="BE198"/>
  <c r="BE203"/>
  <c r="BE205"/>
  <c r="BE207"/>
  <c r="BE211"/>
  <c r="BE220"/>
  <c r="BE224"/>
  <c r="E48" i="7"/>
  <c r="J52"/>
  <c r="F55"/>
  <c r="BE92"/>
  <c r="BE98"/>
  <c r="BE107"/>
  <c r="BE113"/>
  <c r="BE116"/>
  <c r="BE129"/>
  <c r="BE132"/>
  <c r="BE138"/>
  <c r="BE141"/>
  <c r="BE147"/>
  <c r="BE152"/>
  <c r="BE154"/>
  <c r="BE159"/>
  <c r="BE162"/>
  <c r="BE166"/>
  <c r="BE181"/>
  <c r="BE188"/>
  <c r="BE194"/>
  <c r="BE196"/>
  <c r="BE202"/>
  <c r="BE204"/>
  <c r="BE208"/>
  <c r="BE216"/>
  <c r="BE222"/>
  <c r="BE226"/>
  <c r="BE231"/>
  <c r="BE235"/>
  <c r="BE238"/>
  <c r="BE241"/>
  <c r="BE250"/>
  <c r="BE256"/>
  <c r="BE260"/>
  <c r="BE262"/>
  <c r="BE269"/>
  <c r="BE275"/>
  <c r="BE278"/>
  <c r="BE285"/>
  <c r="BE290"/>
  <c r="BE295"/>
  <c r="BE303"/>
  <c r="BE315"/>
  <c r="BE322"/>
  <c r="BE337"/>
  <c r="BE340"/>
  <c r="BE343"/>
  <c r="BE86"/>
  <c r="BE95"/>
  <c r="BE101"/>
  <c r="BE104"/>
  <c r="BE110"/>
  <c r="BE120"/>
  <c r="BE123"/>
  <c r="BE126"/>
  <c r="BE135"/>
  <c r="BE144"/>
  <c r="BE149"/>
  <c r="BE156"/>
  <c r="BE164"/>
  <c r="BE169"/>
  <c r="BE171"/>
  <c r="BE174"/>
  <c r="BE176"/>
  <c r="BE178"/>
  <c r="BE184"/>
  <c r="BE186"/>
  <c r="BE190"/>
  <c r="BE192"/>
  <c r="BE198"/>
  <c r="BE200"/>
  <c r="BE206"/>
  <c r="BE210"/>
  <c r="BE212"/>
  <c r="BE214"/>
  <c r="BE218"/>
  <c r="BE220"/>
  <c r="BE224"/>
  <c r="BE228"/>
  <c r="BE233"/>
  <c r="BE244"/>
  <c r="BE247"/>
  <c r="BE252"/>
  <c r="BE254"/>
  <c r="BE258"/>
  <c r="BE264"/>
  <c r="BE266"/>
  <c r="BE271"/>
  <c r="BE273"/>
  <c r="BE281"/>
  <c r="BE283"/>
  <c r="BE287"/>
  <c r="BE293"/>
  <c r="BE298"/>
  <c r="BE301"/>
  <c r="BE306"/>
  <c r="BE309"/>
  <c r="BE311"/>
  <c r="BE319"/>
  <c r="BE326"/>
  <c r="BE330"/>
  <c r="BE333"/>
  <c r="BE335"/>
  <c r="J52" i="6"/>
  <c r="F89"/>
  <c r="BE102"/>
  <c r="BE113"/>
  <c r="BE122"/>
  <c r="BE132"/>
  <c r="BE142"/>
  <c r="BE149"/>
  <c r="BE156"/>
  <c r="BE165"/>
  <c r="BE178"/>
  <c r="BE186"/>
  <c r="BE188"/>
  <c r="BE190"/>
  <c r="BE196"/>
  <c r="BE199"/>
  <c r="BE201"/>
  <c r="BE215"/>
  <c r="BE220"/>
  <c r="BE225"/>
  <c r="BE254"/>
  <c r="BE261"/>
  <c r="BE279"/>
  <c r="BE304"/>
  <c r="BE316"/>
  <c r="BE323"/>
  <c r="BE354"/>
  <c r="BE359"/>
  <c r="BE365"/>
  <c r="BE371"/>
  <c r="BE379"/>
  <c r="BE381"/>
  <c r="BE386"/>
  <c r="BE390"/>
  <c r="BE396"/>
  <c r="BE400"/>
  <c r="BE403"/>
  <c r="BE411"/>
  <c r="BE421"/>
  <c r="BE428"/>
  <c r="BE437"/>
  <c r="BE441"/>
  <c r="BE447"/>
  <c r="BE449"/>
  <c r="BE451"/>
  <c r="BE458"/>
  <c r="BE463"/>
  <c r="BE469"/>
  <c r="E48"/>
  <c r="BE95"/>
  <c r="BE98"/>
  <c r="BE105"/>
  <c r="BE110"/>
  <c r="BE138"/>
  <c r="BE146"/>
  <c r="BE151"/>
  <c r="BE160"/>
  <c r="BE184"/>
  <c r="BE192"/>
  <c r="BE205"/>
  <c r="BE207"/>
  <c r="BE210"/>
  <c r="BE213"/>
  <c r="BE218"/>
  <c r="BE223"/>
  <c r="BE229"/>
  <c r="BE238"/>
  <c r="BE243"/>
  <c r="BE270"/>
  <c r="BE288"/>
  <c r="BE295"/>
  <c r="BE297"/>
  <c r="BE306"/>
  <c r="BE309"/>
  <c r="BE313"/>
  <c r="BE318"/>
  <c r="BE321"/>
  <c r="BE326"/>
  <c r="BE330"/>
  <c r="BE336"/>
  <c r="BE350"/>
  <c r="BE357"/>
  <c r="BE362"/>
  <c r="BE368"/>
  <c r="BE374"/>
  <c r="BE388"/>
  <c r="BE393"/>
  <c r="BE407"/>
  <c r="BE432"/>
  <c r="BE454"/>
  <c r="BE460"/>
  <c r="BE465"/>
  <c r="BE467"/>
  <c r="BE472"/>
  <c r="BE474"/>
  <c r="BE476"/>
  <c r="BC59" i="1"/>
  <c r="J52" i="5"/>
  <c r="F55"/>
  <c r="E81"/>
  <c r="BE101"/>
  <c r="BE119"/>
  <c r="BE122"/>
  <c r="BE126"/>
  <c r="BE130"/>
  <c r="BE135"/>
  <c r="BE142"/>
  <c r="BE155"/>
  <c r="BE165"/>
  <c r="BE176"/>
  <c r="BE191"/>
  <c r="BE217"/>
  <c r="BE233"/>
  <c r="BE235"/>
  <c r="BE238"/>
  <c r="BE248"/>
  <c r="BE255"/>
  <c r="BE259"/>
  <c r="BE264"/>
  <c r="BE267"/>
  <c r="BE270"/>
  <c r="BE278"/>
  <c r="BE284"/>
  <c r="BE302"/>
  <c r="BE305"/>
  <c r="BE311"/>
  <c r="BE316"/>
  <c r="BE323"/>
  <c r="BE331"/>
  <c r="BE349"/>
  <c r="BE361"/>
  <c r="BE368"/>
  <c r="BE374"/>
  <c r="BE376"/>
  <c r="BE384"/>
  <c r="BE386"/>
  <c r="BE392"/>
  <c r="BE398"/>
  <c r="BE401"/>
  <c r="BE404"/>
  <c r="BE407"/>
  <c r="BE413"/>
  <c r="BE420"/>
  <c r="BE460"/>
  <c r="BE472"/>
  <c r="BE482"/>
  <c r="BE485"/>
  <c r="BE491"/>
  <c r="BE496"/>
  <c r="BE505"/>
  <c r="BE94"/>
  <c r="BE97"/>
  <c r="BE104"/>
  <c r="BE115"/>
  <c r="BE133"/>
  <c r="BE146"/>
  <c r="BE169"/>
  <c r="BE180"/>
  <c r="BE184"/>
  <c r="BE200"/>
  <c r="BE205"/>
  <c r="BE212"/>
  <c r="BE224"/>
  <c r="BE241"/>
  <c r="BE250"/>
  <c r="BE252"/>
  <c r="BE262"/>
  <c r="BE274"/>
  <c r="BE298"/>
  <c r="BE308"/>
  <c r="BE314"/>
  <c r="BE328"/>
  <c r="BE339"/>
  <c r="BE342"/>
  <c r="BE359"/>
  <c r="BE365"/>
  <c r="BE371"/>
  <c r="BE379"/>
  <c r="BE381"/>
  <c r="BE389"/>
  <c r="BE395"/>
  <c r="BE411"/>
  <c r="BE415"/>
  <c r="BE417"/>
  <c r="BE436"/>
  <c r="BE451"/>
  <c r="BE455"/>
  <c r="BE464"/>
  <c r="BE470"/>
  <c r="BE474"/>
  <c r="BE476"/>
  <c r="BE489"/>
  <c r="BE494"/>
  <c r="BE498"/>
  <c r="BE501"/>
  <c r="BE503"/>
  <c r="E48" i="4"/>
  <c r="F55"/>
  <c r="BE94"/>
  <c r="BE97"/>
  <c r="BE101"/>
  <c r="BE107"/>
  <c r="BE111"/>
  <c r="BE115"/>
  <c r="BE124"/>
  <c r="BE135"/>
  <c r="BE139"/>
  <c r="BE164"/>
  <c r="BE168"/>
  <c r="BE172"/>
  <c r="J52"/>
  <c r="BE90"/>
  <c r="BE104"/>
  <c r="BE119"/>
  <c r="BE127"/>
  <c r="BE131"/>
  <c r="BE166"/>
  <c r="BE170"/>
  <c r="BE174"/>
  <c r="BE176"/>
  <c r="BE180"/>
  <c r="BE182"/>
  <c r="BE178"/>
  <c r="BE184"/>
  <c r="BE186"/>
  <c r="BE189"/>
  <c r="BE192"/>
  <c r="BE94" i="3"/>
  <c r="BE97"/>
  <c r="BE104"/>
  <c r="BE110"/>
  <c r="BE117"/>
  <c r="BE120"/>
  <c r="BE122"/>
  <c r="BE129"/>
  <c r="BE132"/>
  <c r="BE136"/>
  <c r="BE141"/>
  <c r="BE145"/>
  <c r="BE147"/>
  <c r="BE152"/>
  <c r="BE155"/>
  <c r="BE164"/>
  <c r="E48"/>
  <c r="J52"/>
  <c r="F55"/>
  <c r="BE91"/>
  <c r="BE101"/>
  <c r="BE107"/>
  <c r="BE113"/>
  <c r="BE126"/>
  <c r="BE139"/>
  <c r="BE143"/>
  <c r="BE150"/>
  <c r="BE158"/>
  <c r="BE161"/>
  <c r="BE166"/>
  <c r="E48" i="2"/>
  <c r="J52"/>
  <c r="F91"/>
  <c r="BE102"/>
  <c r="BE109"/>
  <c r="BE125"/>
  <c r="BE129"/>
  <c r="BE132"/>
  <c r="BE135"/>
  <c r="BE137"/>
  <c r="BE142"/>
  <c r="BE149"/>
  <c r="BE151"/>
  <c r="BE158"/>
  <c r="BE162"/>
  <c r="BE168"/>
  <c r="BE173"/>
  <c r="BE180"/>
  <c r="BE185"/>
  <c r="BE188"/>
  <c r="BE194"/>
  <c r="BE199"/>
  <c r="BE201"/>
  <c r="BE206"/>
  <c r="BE217"/>
  <c r="BE222"/>
  <c r="BE97"/>
  <c r="BE105"/>
  <c r="BE112"/>
  <c r="BE115"/>
  <c r="BE120"/>
  <c r="BE146"/>
  <c r="BE153"/>
  <c r="BE156"/>
  <c r="BE164"/>
  <c r="BE166"/>
  <c r="BE170"/>
  <c r="BE177"/>
  <c r="BE182"/>
  <c r="BE191"/>
  <c r="BE204"/>
  <c r="BE209"/>
  <c r="BE211"/>
  <c r="BE213"/>
  <c r="BE219"/>
  <c r="BE229"/>
  <c r="J34"/>
  <c r="AW55" i="1" s="1"/>
  <c r="F36" i="3"/>
  <c r="BC56" i="1"/>
  <c r="F37" i="4"/>
  <c r="BD57" i="1" s="1"/>
  <c r="F36" i="5"/>
  <c r="BC58" i="1"/>
  <c r="F35" i="6"/>
  <c r="BB59" i="1" s="1"/>
  <c r="F34" i="7"/>
  <c r="BA60" i="1"/>
  <c r="F36" i="8"/>
  <c r="BC61" i="1" s="1"/>
  <c r="J34" i="9"/>
  <c r="AW62" i="1"/>
  <c r="F36" i="9"/>
  <c r="BC62" i="1" s="1"/>
  <c r="F36" i="2"/>
  <c r="BC55" i="1"/>
  <c r="J34" i="4"/>
  <c r="AW57" i="1" s="1"/>
  <c r="F35" i="5"/>
  <c r="BB58" i="1" s="1"/>
  <c r="F37" i="2"/>
  <c r="BD55" i="1" s="1"/>
  <c r="J34" i="3"/>
  <c r="AW56" i="1" s="1"/>
  <c r="F36" i="4"/>
  <c r="BC57" i="1" s="1"/>
  <c r="J34" i="5"/>
  <c r="AW58" i="1" s="1"/>
  <c r="F34" i="6"/>
  <c r="BA59" i="1" s="1"/>
  <c r="F36" i="7"/>
  <c r="BC60" i="1" s="1"/>
  <c r="F37" i="7"/>
  <c r="BD60" i="1" s="1"/>
  <c r="F35" i="8"/>
  <c r="BB61" i="1" s="1"/>
  <c r="F37" i="9"/>
  <c r="BD62" i="1" s="1"/>
  <c r="F35" i="9"/>
  <c r="BB62" i="1" s="1"/>
  <c r="J34" i="11"/>
  <c r="AW64" i="1" s="1"/>
  <c r="F35" i="2"/>
  <c r="BB55" i="1" s="1"/>
  <c r="F34" i="2"/>
  <c r="BA55" i="1" s="1"/>
  <c r="F34" i="3"/>
  <c r="BA56" i="1" s="1"/>
  <c r="F35" i="3"/>
  <c r="BB56" i="1" s="1"/>
  <c r="F37" i="3"/>
  <c r="BD56" i="1" s="1"/>
  <c r="F34" i="4"/>
  <c r="BA57" i="1" s="1"/>
  <c r="F35" i="4"/>
  <c r="BB57" i="1" s="1"/>
  <c r="F34" i="5"/>
  <c r="BA58" i="1" s="1"/>
  <c r="F37" i="5"/>
  <c r="BD58" i="1" s="1"/>
  <c r="F37" i="6"/>
  <c r="BD59" i="1" s="1"/>
  <c r="F34" i="8"/>
  <c r="BA61" i="1" s="1"/>
  <c r="F37" i="8"/>
  <c r="BD61" i="1" s="1"/>
  <c r="J34" i="6"/>
  <c r="AW59" i="1" s="1"/>
  <c r="J34" i="7"/>
  <c r="AW60" i="1" s="1"/>
  <c r="F35" i="7"/>
  <c r="BB60" i="1" s="1"/>
  <c r="J34" i="8"/>
  <c r="AW61" i="1" s="1"/>
  <c r="F34" i="9"/>
  <c r="BA62" i="1" s="1"/>
  <c r="F34" i="10"/>
  <c r="BA63" i="1" s="1"/>
  <c r="F33" i="11"/>
  <c r="AZ64" i="1" s="1"/>
  <c r="BK84" i="7" l="1"/>
  <c r="BK83" s="1"/>
  <c r="J83" s="1"/>
  <c r="J59" s="1"/>
  <c r="R93" i="8"/>
  <c r="R92" s="1"/>
  <c r="R93" i="6"/>
  <c r="R92"/>
  <c r="T487" i="5"/>
  <c r="T456" i="6"/>
  <c r="P93"/>
  <c r="R487" i="5"/>
  <c r="R91" s="1"/>
  <c r="P487"/>
  <c r="P92"/>
  <c r="P91"/>
  <c r="AU58" i="1"/>
  <c r="R137" i="4"/>
  <c r="R88"/>
  <c r="R87"/>
  <c r="T137"/>
  <c r="P88"/>
  <c r="P134" i="3"/>
  <c r="T89"/>
  <c r="T175" i="2"/>
  <c r="T94" s="1"/>
  <c r="R95"/>
  <c r="P93" i="8"/>
  <c r="P92"/>
  <c r="AU61" i="1" s="1"/>
  <c r="T93" i="8"/>
  <c r="T92"/>
  <c r="T84" i="7"/>
  <c r="T83" s="1"/>
  <c r="R92" i="5"/>
  <c r="P456" i="6"/>
  <c r="T93"/>
  <c r="T92" s="1"/>
  <c r="T92" i="5"/>
  <c r="T91"/>
  <c r="R134" i="3"/>
  <c r="R89"/>
  <c r="R88"/>
  <c r="R175" i="2"/>
  <c r="P95"/>
  <c r="P137" i="4"/>
  <c r="T88"/>
  <c r="T87"/>
  <c r="T134" i="3"/>
  <c r="P89"/>
  <c r="P88"/>
  <c r="AU56" i="1"/>
  <c r="P175" i="2"/>
  <c r="BK95"/>
  <c r="J95"/>
  <c r="J60"/>
  <c r="BK89" i="3"/>
  <c r="J89" s="1"/>
  <c r="J60" s="1"/>
  <c r="BK88" i="4"/>
  <c r="J88" s="1"/>
  <c r="J60" s="1"/>
  <c r="BK137"/>
  <c r="J137"/>
  <c r="J65" s="1"/>
  <c r="BK175" i="2"/>
  <c r="J175"/>
  <c r="J68"/>
  <c r="BK134" i="3"/>
  <c r="J134" s="1"/>
  <c r="J66" s="1"/>
  <c r="BK92" i="5"/>
  <c r="J92" s="1"/>
  <c r="J60" s="1"/>
  <c r="BK93" i="6"/>
  <c r="J93"/>
  <c r="J60" s="1"/>
  <c r="BK487" i="5"/>
  <c r="J487"/>
  <c r="J68"/>
  <c r="BK456" i="6"/>
  <c r="J456" s="1"/>
  <c r="J69" s="1"/>
  <c r="BK93" i="8"/>
  <c r="J93" s="1"/>
  <c r="J60" s="1"/>
  <c r="BK209"/>
  <c r="J209"/>
  <c r="J68" s="1"/>
  <c r="BK82" i="9"/>
  <c r="J82"/>
  <c r="J60"/>
  <c r="BK82" i="10"/>
  <c r="J82" s="1"/>
  <c r="J60" s="1"/>
  <c r="J82" i="11"/>
  <c r="J60" s="1"/>
  <c r="J83"/>
  <c r="J61"/>
  <c r="BK218" i="8"/>
  <c r="J218" s="1"/>
  <c r="J70" s="1"/>
  <c r="F33" i="3"/>
  <c r="AZ56" i="1" s="1"/>
  <c r="F33" i="4"/>
  <c r="AZ57" i="1"/>
  <c r="J33" i="6"/>
  <c r="AV59" i="1" s="1"/>
  <c r="AT59" s="1"/>
  <c r="J30" i="7"/>
  <c r="AG60" i="1" s="1"/>
  <c r="J33" i="8"/>
  <c r="AV61" i="1"/>
  <c r="AT61"/>
  <c r="F33" i="9"/>
  <c r="AZ62" i="1" s="1"/>
  <c r="F33" i="10"/>
  <c r="AZ63" i="1"/>
  <c r="BD54"/>
  <c r="W33" s="1"/>
  <c r="F33" i="2"/>
  <c r="AZ55" i="1"/>
  <c r="J33" i="4"/>
  <c r="AV57" i="1" s="1"/>
  <c r="AT57" s="1"/>
  <c r="F33" i="6"/>
  <c r="AZ59" i="1" s="1"/>
  <c r="F33" i="8"/>
  <c r="AZ61" i="1"/>
  <c r="BC54"/>
  <c r="W32" s="1"/>
  <c r="J33" i="2"/>
  <c r="AV55" i="1"/>
  <c r="AT55"/>
  <c r="J33" i="5"/>
  <c r="AV58" i="1" s="1"/>
  <c r="AT58" s="1"/>
  <c r="F33" i="7"/>
  <c r="AZ60" i="1" s="1"/>
  <c r="BB54"/>
  <c r="AX54"/>
  <c r="J30" i="11"/>
  <c r="AG64" i="1" s="1"/>
  <c r="J33" i="3"/>
  <c r="AV56" i="1"/>
  <c r="AT56"/>
  <c r="F33" i="5"/>
  <c r="AZ58" i="1" s="1"/>
  <c r="J33" i="7"/>
  <c r="AV60" i="1"/>
  <c r="AT60" s="1"/>
  <c r="J33" i="9"/>
  <c r="AV62" i="1"/>
  <c r="AT62"/>
  <c r="J33" i="11"/>
  <c r="AV64" i="1" s="1"/>
  <c r="AT64" s="1"/>
  <c r="BA54"/>
  <c r="W30" s="1"/>
  <c r="AN64" l="1"/>
  <c r="J84" i="7"/>
  <c r="J60" s="1"/>
  <c r="P94" i="2"/>
  <c r="AU55" i="1"/>
  <c r="T88" i="3"/>
  <c r="R94" i="2"/>
  <c r="P87" i="4"/>
  <c r="AU57" i="1"/>
  <c r="P92" i="6"/>
  <c r="AU59" i="1" s="1"/>
  <c r="BK94" i="2"/>
  <c r="J94"/>
  <c r="J30" s="1"/>
  <c r="AG55" i="1" s="1"/>
  <c r="BK88" i="3"/>
  <c r="J88" s="1"/>
  <c r="J59" s="1"/>
  <c r="BK87" i="4"/>
  <c r="J87" s="1"/>
  <c r="J59" s="1"/>
  <c r="BK92" i="6"/>
  <c r="J92"/>
  <c r="J59" s="1"/>
  <c r="BK91" i="5"/>
  <c r="J91" s="1"/>
  <c r="J59" s="1"/>
  <c r="BK81" i="9"/>
  <c r="J81" s="1"/>
  <c r="J59" s="1"/>
  <c r="BK92" i="8"/>
  <c r="J92" s="1"/>
  <c r="J59" s="1"/>
  <c r="BK81" i="10"/>
  <c r="J81"/>
  <c r="J59" s="1"/>
  <c r="J39" i="11"/>
  <c r="AN60" i="1"/>
  <c r="J39" i="7"/>
  <c r="W31" i="1"/>
  <c r="AY54"/>
  <c r="AW54"/>
  <c r="AK30" s="1"/>
  <c r="AZ54"/>
  <c r="W29"/>
  <c r="J39" i="2" l="1"/>
  <c r="J59"/>
  <c r="AN55" i="1"/>
  <c r="J30" i="5"/>
  <c r="AG58" i="1" s="1"/>
  <c r="J30" i="10"/>
  <c r="AG63" i="1" s="1"/>
  <c r="AN63" s="1"/>
  <c r="J30" i="4"/>
  <c r="AG57" i="1" s="1"/>
  <c r="J30" i="3"/>
  <c r="AG56" i="1"/>
  <c r="J30" i="6"/>
  <c r="AG59" i="1" s="1"/>
  <c r="AU54"/>
  <c r="J30" i="9"/>
  <c r="AG62" i="1" s="1"/>
  <c r="J30" i="8"/>
  <c r="AG61" i="1" s="1"/>
  <c r="AV54"/>
  <c r="AK29" s="1"/>
  <c r="J39" i="5" l="1"/>
  <c r="J39" i="6"/>
  <c r="J39" i="4"/>
  <c r="J39" i="3"/>
  <c r="J39" i="10"/>
  <c r="J39" i="8"/>
  <c r="J39" i="9"/>
  <c r="AN58" i="1"/>
  <c r="AN59"/>
  <c r="AN61"/>
  <c r="AN56"/>
  <c r="AN57"/>
  <c r="AN62"/>
  <c r="AT54"/>
  <c r="AG54"/>
  <c r="AK26"/>
  <c r="AK35" l="1"/>
  <c r="AN54"/>
</calcChain>
</file>

<file path=xl/sharedStrings.xml><?xml version="1.0" encoding="utf-8"?>
<sst xmlns="http://schemas.openxmlformats.org/spreadsheetml/2006/main" count="16886" uniqueCount="2200">
  <si>
    <t>Export Komplet</t>
  </si>
  <si>
    <t>VZ</t>
  </si>
  <si>
    <t>2.0</t>
  </si>
  <si>
    <t>ZAMOK</t>
  </si>
  <si>
    <t>False</t>
  </si>
  <si>
    <t>{5d007f35-ae14-4f02-b514-da758e5c5901}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</si>
  <si>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</si>
  <si>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</si>
  <si>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</si>
  <si>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</si>
  <si>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</si>
  <si>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</si>
  <si>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</si>
  <si>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</si>
  <si>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Se2018-003d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</si>
  <si>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</si>
  <si>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</si>
  <si>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dopravního hřiště Chomutov</t>
  </si>
  <si>
    <t>KSO:</t>
  </si>
  <si>
    <t>822 59 66</t>
  </si>
  <si>
    <t>CC-CZ:</t>
  </si>
  <si>
    <t>21122</t>
  </si>
  <si>
    <t>Místo:</t>
  </si>
  <si>
    <t>Chomutov</t>
  </si>
  <si>
    <t>Datum:</t>
  </si>
  <si>
    <t>23. 9. 2021</t>
  </si>
  <si>
    <t>Zadavatel:</t>
  </si>
  <si>
    <t>IČ:</t>
  </si>
  <si>
    <t/>
  </si>
  <si>
    <t>Statutární město Chomutov</t>
  </si>
  <si>
    <t>DIČ:</t>
  </si>
  <si>
    <t>Uchazeč:</t>
  </si>
  <si>
    <t>Vyplň údaj</t>
  </si>
  <si>
    <t>Projektant:</t>
  </si>
  <si>
    <t>71884220</t>
  </si>
  <si>
    <t>ing.Břetislav Sedláček</t>
  </si>
  <si>
    <t>True</t>
  </si>
  <si>
    <t>Zpracovatel:</t>
  </si>
  <si>
    <t>63130742</t>
  </si>
  <si>
    <t>Švandrlík Milan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</si>
  <si>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</si>
  <si>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ÚRS._x000D_
Je-li v kontrolním rozpočtu nebo v soupisu prací uvedena v kolonce ,,popis" obchodní značka jakéhokoliv materiálu, výrobku nebo technologie, má tento název pouze informativní charakter._x000D_
Pro ocenění a následně pro realizaci je možné použít i jiný materiál, výrobek nebo technologií, se srovnatelnými nebo lepšími užitnými vlastnostmi , které odpovídají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</si>
  <si>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</si>
  <si>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</si>
  <si>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</si>
  <si>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</si>
  <si>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</si>
  <si>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</si>
  <si>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</si>
  <si>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</si>
  <si>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</si>
  <si>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</si>
  <si>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</si>
  <si>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</si>
  <si>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</si>
  <si>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</si>
  <si>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</si>
  <si>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</si>
  <si>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</si>
  <si>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</si>
  <si>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</si>
  <si>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</si>
  <si>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</si>
  <si>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</si>
  <si>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</si>
  <si>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</si>
  <si>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</si>
  <si>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</si>
  <si>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</si>
  <si>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</si>
  <si>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</si>
  <si>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</si>
  <si>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</si>
  <si>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</si>
  <si>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</si>
  <si>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</si>
  <si>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</si>
  <si>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</si>
  <si>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</si>
  <si>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</si>
  <si>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</si>
  <si>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</si>
  <si>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D.1.1 - SO.01.a - Zázemí dopravního hřiště</t>
  </si>
  <si>
    <t>STA</t>
  </si>
  <si>
    <t>1</t>
  </si>
  <si>
    <t>{5439bd5d-e9e5-4e1f-a973-acd49e60ba15}</t>
  </si>
  <si>
    <t>801 69 61</t>
  </si>
  <si>
    <t>2</t>
  </si>
  <si>
    <t>02</t>
  </si>
  <si>
    <t>D.1.1 - SO.01.b - Sklad jízdních kol</t>
  </si>
  <si>
    <t>{8e0aceb6-368f-4f5b-9140-d3ef442082ce}</t>
  </si>
  <si>
    <t>812 69 61</t>
  </si>
  <si>
    <t>03</t>
  </si>
  <si>
    <t>D.1.1 - SO.01.c - Pochozí lávka</t>
  </si>
  <si>
    <t>{b9490194-5723-4dbd-bd6a-fafb5fbb38e6}</t>
  </si>
  <si>
    <t>04</t>
  </si>
  <si>
    <t>D.1.3 - SO.03.a - Dopravní hřiště</t>
  </si>
  <si>
    <t>ING</t>
  </si>
  <si>
    <t>{bec16d6b-dfc9-4769-ad2e-3cd22985c3d6}</t>
  </si>
  <si>
    <t>05</t>
  </si>
  <si>
    <t>D.1.3 - SO.03.b - cyklostezka</t>
  </si>
  <si>
    <t>{98e64fe3-ff35-415a-a4f1-0caae78f4d5a}</t>
  </si>
  <si>
    <t>822 29 66</t>
  </si>
  <si>
    <t>06</t>
  </si>
  <si>
    <t>D.1.5 - Úprava území</t>
  </si>
  <si>
    <t>{ed2bebbe-0912-4f37-acbc-cfd485bfd3dc}</t>
  </si>
  <si>
    <t>823 25 16</t>
  </si>
  <si>
    <t>07</t>
  </si>
  <si>
    <t>D.1.6 - Přípojka vody a kanalizace</t>
  </si>
  <si>
    <t>{a0bc81d2-8e53-41da-8254-5c83d30afeca}</t>
  </si>
  <si>
    <t>827 11 11</t>
  </si>
  <si>
    <t>08</t>
  </si>
  <si>
    <t>D.1.7 - Elektroinstalace</t>
  </si>
  <si>
    <t>{9d6cdcd8-1cd8-4560-8e6b-a50a57557cf1}</t>
  </si>
  <si>
    <t>828 72 11</t>
  </si>
  <si>
    <t>09</t>
  </si>
  <si>
    <t>D.1.8 - Technologie SSZ</t>
  </si>
  <si>
    <t>PRO</t>
  </si>
  <si>
    <t>{d2b1c966-39a3-4a52-813c-51616f690f01}</t>
  </si>
  <si>
    <t>828 89 16</t>
  </si>
  <si>
    <t>10</t>
  </si>
  <si>
    <t>D.1.9 - Veřejné osvětlení</t>
  </si>
  <si>
    <t>{5941c11f-5fcd-42a5-99f3-eeb38f7e2f1a}</t>
  </si>
  <si>
    <t>KRYCÍ LIST SOUPISU PRACÍ</t>
  </si>
  <si>
    <t>Objekt:</t>
  </si>
  <si>
    <t>01 - D.1.1 - SO.01.a - Zázemí dopravního hřiště</t>
  </si>
  <si>
    <t>12741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</si>
  <si>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ÚRS. Je-li v kontrolním rozpočtu nebo v soupisu prací uvedena v kolonce ,,popis" obchodní značka jakéhokoliv materiálu, výrobku nebo technologie, má tento název pouze informativní charakter. Pro ocenění a následně pro realizaci je možné použít i jiný materiál, výrobek nebo technologií, se srovnatelnými nebo lepšími užitnými vlastnostmi , které odpovídají požadavkům dokumentace.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</si>
  <si>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</si>
  <si>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</si>
  <si>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</si>
  <si>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</si>
  <si>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</si>
  <si>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</si>
  <si>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</si>
  <si>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</si>
  <si>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</si>
  <si>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</si>
  <si>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951 - Vybavení interiéru</t>
  </si>
  <si>
    <t xml:space="preserve">    998 - Přesun hmot</t>
  </si>
  <si>
    <t>PSV - Práce a dodávky PSV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</si>
  <si>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</si>
  <si>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</si>
  <si>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</si>
  <si>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</si>
  <si>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</si>
  <si>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</si>
  <si>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</si>
  <si>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</si>
  <si>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</si>
  <si>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</si>
  <si>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</si>
  <si>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</si>
  <si>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</si>
  <si>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</si>
  <si>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</si>
  <si>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</si>
  <si>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</si>
  <si>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</si>
  <si>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</si>
  <si>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</si>
  <si>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</si>
  <si>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</si>
  <si>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</si>
  <si>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</si>
  <si>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</si>
  <si>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</si>
  <si>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m3</t>
  </si>
  <si>
    <t>CS ÚRS 2021 02</t>
  </si>
  <si>
    <t>4</t>
  </si>
  <si>
    <t>-524238230</t>
  </si>
  <si>
    <t>Online PSC</t>
  </si>
  <si>
    <t>https://podminky.urs.cz/item/CS_URS_2021_02/131251100</t>
  </si>
  <si>
    <t>VV</t>
  </si>
  <si>
    <t>0,8*0,8*1,25*9+1,105*0,8*1,25+0,8*0,8*0,95*4+1,995*0,8*1,25+1,46*0,8*1,25</t>
  </si>
  <si>
    <t>0,6*0,6*1,25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</si>
  <si>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</si>
  <si>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</si>
  <si>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</si>
  <si>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-1643080772</t>
  </si>
  <si>
    <t>https://podminky.urs.cz/item/CS_URS_2021_02/162751117</t>
  </si>
  <si>
    <t>14,642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</si>
  <si>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</si>
  <si>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</si>
  <si>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</si>
  <si>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924543190</t>
  </si>
  <si>
    <t>https://podminky.urs.cz/item/CS_URS_2021_02/162751119</t>
  </si>
  <si>
    <t>celkem 15 km</t>
  </si>
  <si>
    <t>14,642*5</t>
  </si>
  <si>
    <t>171251201</t>
  </si>
  <si>
    <t>Uložení sypaniny na skládky nebo meziskládky bez hutnění s upravením uložené sypaniny do předepsaného tvaru</t>
  </si>
  <si>
    <t>409638554</t>
  </si>
  <si>
    <t>https://podminky.urs.cz/item/CS_URS_2021_02/171251201</t>
  </si>
  <si>
    <t>5</t>
  </si>
  <si>
    <t>171201221.</t>
  </si>
  <si>
    <t>Poplatek za uložení stavebního odpadu na skládce (skládkovné) zeminy a kamení zatříděného do Katalogu odpadů pod kódem 17 05 04</t>
  </si>
  <si>
    <t>t</t>
  </si>
  <si>
    <t>1913651519</t>
  </si>
  <si>
    <t>14,642*1,8</t>
  </si>
  <si>
    <t>Zakládání</t>
  </si>
  <si>
    <t>6</t>
  </si>
  <si>
    <t>271532213</t>
  </si>
  <si>
    <t>Podsyp pod základové konstrukce se zhutněním a urovnáním povrchu z kameniva hrubého, frakce 8 - 16 mm</t>
  </si>
  <si>
    <t>196010639</t>
  </si>
  <si>
    <t>https://podminky.urs.cz/item/CS_URS_2021_02/271532213</t>
  </si>
  <si>
    <t>0,8*0,8*0,15*9+1,105*0,8*0,15+0,8*0,8*0,15*4+1,995*0,8*0,15+1,46*0,8*0,15</t>
  </si>
  <si>
    <t>0,6*0,6*0,15</t>
  </si>
  <si>
    <t>7</t>
  </si>
  <si>
    <t>275313611</t>
  </si>
  <si>
    <t>Základy z betonu prostého patky a bloky z betonu kamenem neprokládaného tř. C 16/20</t>
  </si>
  <si>
    <t>1287449985</t>
  </si>
  <si>
    <t>https://podminky.urs.cz/item/CS_URS_2021_02/275313611</t>
  </si>
  <si>
    <t>0,8*0,8*1*9+1,105*0,8*1+0,8*0,8*0,7*4+1,995*0,8*1+1,46*0,8*1</t>
  </si>
  <si>
    <t>0,6*0,6*1</t>
  </si>
  <si>
    <t>8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</si>
  <si>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</si>
  <si>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</si>
  <si>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</si>
  <si>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-1876844416</t>
  </si>
  <si>
    <t>https://podminky.urs.cz/item/CS_URS_2021_02/279113134</t>
  </si>
  <si>
    <t>0,3*0,25*22+0,3*0,375</t>
  </si>
  <si>
    <t>Svislé a kompletní konstrukce</t>
  </si>
  <si>
    <t>9</t>
  </si>
  <si>
    <t>338171123</t>
  </si>
  <si>
    <t>Osazování sloupků ocelových se zabetonováním - stožár na vlajku</t>
  </si>
  <si>
    <t>kus</t>
  </si>
  <si>
    <t>-1328261400</t>
  </si>
  <si>
    <t>https://podminky.urs.cz/item/CS_URS_2021_02/338171123</t>
  </si>
  <si>
    <t>M</t>
  </si>
  <si>
    <t>553420RP9</t>
  </si>
  <si>
    <t>Stožár vlajky hliníkový s vnitřním vedením lanka v 8m žár.zinkovaný + prášková barva - D75</t>
  </si>
  <si>
    <t>-440269647</t>
  </si>
  <si>
    <t>Z18</t>
  </si>
  <si>
    <t>11</t>
  </si>
  <si>
    <t>381181RP1</t>
  </si>
  <si>
    <t>Dodávka kontejnerové sestavy - učebna a zázemí ( dle nabídky )</t>
  </si>
  <si>
    <t>soubor</t>
  </si>
  <si>
    <t>-1154711218</t>
  </si>
  <si>
    <t>12</t>
  </si>
  <si>
    <t>381181RP2</t>
  </si>
  <si>
    <t xml:space="preserve">Dodávka - učebna a zázemí ( dle nabídky ) - nástavec učebny, zábradlí z tahokovu, zastřešení, atika 1.a 2.NP, schodičtě vč.zábradlí, pochozí rám s pororošty, doprava </t>
  </si>
  <si>
    <t>2028198371</t>
  </si>
  <si>
    <t>montážní materiál, montáž učebny, zázemí a skladu kol</t>
  </si>
  <si>
    <t>vše vč.vybavení - sanita, obklady, povrchové úpravy</t>
  </si>
  <si>
    <t>Úpravy povrchů, podlahy a osazování výplní</t>
  </si>
  <si>
    <t>13</t>
  </si>
  <si>
    <t>637121112</t>
  </si>
  <si>
    <t>Okapový chodník z kameniva s udusáním a urovnáním povrchu z kačírku tl. 150 mm</t>
  </si>
  <si>
    <t>917812621</t>
  </si>
  <si>
    <t>https://podminky.urs.cz/item/CS_URS_2021_02/637121112</t>
  </si>
  <si>
    <t>(8,25+6,45+6,45)*0,45</t>
  </si>
  <si>
    <t>Ostatní konstrukce a práce, bourání</t>
  </si>
  <si>
    <t>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</si>
  <si>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</si>
  <si>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</si>
  <si>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</si>
  <si>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490427478</t>
  </si>
  <si>
    <t>https://podminky.urs.cz/item/CS_URS_2021_02/916231213</t>
  </si>
  <si>
    <t>9,25+6,45+6,45+0,5+0,5</t>
  </si>
  <si>
    <t>59217016</t>
  </si>
  <si>
    <t>obrubník betonový chodníkový 1000x80x250mm</t>
  </si>
  <si>
    <t>1482703368</t>
  </si>
  <si>
    <t>23,15*1,01</t>
  </si>
  <si>
    <t>16</t>
  </si>
  <si>
    <t>953300RP1</t>
  </si>
  <si>
    <t>M+D popis na dveře samolepky a písmena na fasádě</t>
  </si>
  <si>
    <t>132221513</t>
  </si>
  <si>
    <t>17</t>
  </si>
  <si>
    <t>953943211</t>
  </si>
  <si>
    <t>Osazování drobných kovových předmětů kotvených do stěny hasicího přístroje</t>
  </si>
  <si>
    <t>-1064953922</t>
  </si>
  <si>
    <t>https://podminky.urs.cz/item/CS_URS_2021_02/953943211</t>
  </si>
  <si>
    <t>18</t>
  </si>
  <si>
    <t>44932114</t>
  </si>
  <si>
    <t xml:space="preserve">přístroj hasicí ruční práškový </t>
  </si>
  <si>
    <t>1516342000</t>
  </si>
  <si>
    <t>19</t>
  </si>
  <si>
    <t>953965142</t>
  </si>
  <si>
    <t>Kotvy chemické s vyvrtáním otvoru kotevní šrouby pro chemické kotvy, velikost M 20, délka 260 mm</t>
  </si>
  <si>
    <t>-299662386</t>
  </si>
  <si>
    <t>https://podminky.urs.cz/item/CS_URS_2021_02/953965142</t>
  </si>
  <si>
    <t>951</t>
  </si>
  <si>
    <t>Vybavení interiéru</t>
  </si>
  <si>
    <t>20</t>
  </si>
  <si>
    <t>54241RP1</t>
  </si>
  <si>
    <t>Školní lavice dvoumístná, pevná prac.deska 1300x500mm</t>
  </si>
  <si>
    <t>-1478288213</t>
  </si>
  <si>
    <t>54241RP2</t>
  </si>
  <si>
    <t xml:space="preserve">Učitelská katedra s uzamykatelnou skříňkou Pracovní deska 1300x600mm v provedení buk, nohy modré ošetřené komaxitem </t>
  </si>
  <si>
    <t>191612735</t>
  </si>
  <si>
    <t>22</t>
  </si>
  <si>
    <t>54241RP3</t>
  </si>
  <si>
    <t xml:space="preserve">Školní židle Sedák a opěrák z tvarované bukové překližky, výška sedáku 38cm, konstrukce je z ocelových plochooválných profilů </t>
  </si>
  <si>
    <t>58201516</t>
  </si>
  <si>
    <t>30</t>
  </si>
  <si>
    <t>23</t>
  </si>
  <si>
    <t>54241RP4</t>
  </si>
  <si>
    <t>Učitelská židle Velikost 6 – na výšku postavy  (159-188cm), opěrka z tvarované bukové překližky, nohy modré RAL 5015 (komaxit)</t>
  </si>
  <si>
    <t>1737068789</t>
  </si>
  <si>
    <t>24</t>
  </si>
  <si>
    <t>54241RP5</t>
  </si>
  <si>
    <t>Bílá magnetická tabule lakovaná, popisovací. Odolná vůči poškrábání Rozměry 300x120cm, hliníkový rám Dodávka včetně montážní sady pro uchycení na stěnu.</t>
  </si>
  <si>
    <t>290083219</t>
  </si>
  <si>
    <t>998</t>
  </si>
  <si>
    <t>Přesun hmot</t>
  </si>
  <si>
    <t>25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</si>
  <si>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</si>
  <si>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</si>
  <si>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1342425505</t>
  </si>
  <si>
    <t>https://podminky.urs.cz/item/CS_URS_2021_02/998014211</t>
  </si>
  <si>
    <t>PSV</t>
  </si>
  <si>
    <t>Práce a dodávky PSV</t>
  </si>
  <si>
    <t>714</t>
  </si>
  <si>
    <t>Akustická a protiotřesová opatření</t>
  </si>
  <si>
    <t>26</t>
  </si>
  <si>
    <t>714122001</t>
  </si>
  <si>
    <t>Montáž akustických minerálních panelů volně zavěšených velikosti 1200x1200 mm</t>
  </si>
  <si>
    <t>1039451487</t>
  </si>
  <si>
    <t>https://podminky.urs.cz/item/CS_URS_2021_02/714122001</t>
  </si>
  <si>
    <t>27</t>
  </si>
  <si>
    <t>59036410.</t>
  </si>
  <si>
    <t>panel akustický volně plovoucí prvek, tl 40mm 1200/1200 mm - minerální desky kašírované netkanou textilií a hliníkového rámu s potiskem</t>
  </si>
  <si>
    <t>32</t>
  </si>
  <si>
    <t>1511349573</t>
  </si>
  <si>
    <t>28</t>
  </si>
  <si>
    <t>998714201</t>
  </si>
  <si>
    <t>Přesun hmot pro akustická a protiotřesová opatření stanovený procentní sazbou (%) z ceny vodorovná dopravní vzdálenost do 50 m v objektech výšky do 6 m</t>
  </si>
  <si>
    <t>%</t>
  </si>
  <si>
    <t>-702504814</t>
  </si>
  <si>
    <t>https://podminky.urs.cz/item/CS_URS_2021_02/998714201</t>
  </si>
  <si>
    <t>763</t>
  </si>
  <si>
    <t>Konstrukce suché výstavby</t>
  </si>
  <si>
    <t>29</t>
  </si>
  <si>
    <t>763431011</t>
  </si>
  <si>
    <t>Montáž podhledu minerálního včetně zavěšeného roštu polozapuštěného s panely vyjímatelnými, velikosti panelů do 0,36 m2</t>
  </si>
  <si>
    <t>1855281094</t>
  </si>
  <si>
    <t>https://podminky.urs.cz/item/CS_URS_2021_02/763431011</t>
  </si>
  <si>
    <t>46,4</t>
  </si>
  <si>
    <t>59036080.</t>
  </si>
  <si>
    <t>panel akustický polozapuštěná hrana viditelný rošt š.15, bílá, tl 15mm 600/600 mm</t>
  </si>
  <si>
    <t>312033150</t>
  </si>
  <si>
    <t>46,4*1,05 'Přepočtené koeficientem množství</t>
  </si>
  <si>
    <t>31</t>
  </si>
  <si>
    <t>998763401</t>
  </si>
  <si>
    <t>Přesun hmot pro konstrukce montované z desek stanovený procentní sazbou (%) z ceny vodorovná dopravní vzdálenost do 50 m v objektech výšky do 6 m</t>
  </si>
  <si>
    <t>-881102824</t>
  </si>
  <si>
    <t>https://podminky.urs.cz/item/CS_URS_2021_02/998763401</t>
  </si>
  <si>
    <t>766</t>
  </si>
  <si>
    <t>Konstrukce truhlářské</t>
  </si>
  <si>
    <t>766412223</t>
  </si>
  <si>
    <t>Montáž obložení stěn plochy přes 1 m2 palubkami na pero a drážku modřínovými, šířky přes 80 do 100 mm s mezerama</t>
  </si>
  <si>
    <t>-1305596560</t>
  </si>
  <si>
    <t>https://podminky.urs.cz/item/CS_URS_2021_02/766412223</t>
  </si>
  <si>
    <t>(6,05+6,05+8,25)*3,9</t>
  </si>
  <si>
    <t>-1,8*1,5*3</t>
  </si>
  <si>
    <t>33</t>
  </si>
  <si>
    <t>61191157.</t>
  </si>
  <si>
    <t xml:space="preserve">palubky obkladové modřín evropský 20x90 mm </t>
  </si>
  <si>
    <t>-493667699</t>
  </si>
  <si>
    <t>385*0,09*1,15</t>
  </si>
  <si>
    <t>34</t>
  </si>
  <si>
    <t>766417211</t>
  </si>
  <si>
    <t>Montáž obložení stěn rošt podkladový</t>
  </si>
  <si>
    <t>-641826675</t>
  </si>
  <si>
    <t>https://podminky.urs.cz/item/CS_URS_2021_02/766417211</t>
  </si>
  <si>
    <t>136</t>
  </si>
  <si>
    <t>35</t>
  </si>
  <si>
    <t>60514106</t>
  </si>
  <si>
    <t>řezivo jehličnaté lať pevnostní třída S10-13 průřez 40x60mm impreg.</t>
  </si>
  <si>
    <t>-760731681</t>
  </si>
  <si>
    <t>136*0,04*0,06*1,1</t>
  </si>
  <si>
    <t>36</t>
  </si>
  <si>
    <t>998766201</t>
  </si>
  <si>
    <t>Přesun hmot pro konstrukce truhlářské stanovený procentní sazbou (%) z ceny vodorovná dopravní vzdálenost do 50 m v objektech výšky do 6 m</t>
  </si>
  <si>
    <t>-804304670</t>
  </si>
  <si>
    <t>https://podminky.urs.cz/item/CS_URS_2021_02/998766201</t>
  </si>
  <si>
    <t>767</t>
  </si>
  <si>
    <t>Konstrukce zámečnické</t>
  </si>
  <si>
    <t>37</t>
  </si>
  <si>
    <t>767531111.</t>
  </si>
  <si>
    <t>Montáž vstupních čistících zón z rohoží kovových nebo plastových</t>
  </si>
  <si>
    <t>1593377193</t>
  </si>
  <si>
    <t>1*0,6</t>
  </si>
  <si>
    <t>38</t>
  </si>
  <si>
    <t>69752035.</t>
  </si>
  <si>
    <t>rohož vstupní samonosná kovová vč.rámu a vaničky - škrabák žár.zinek</t>
  </si>
  <si>
    <t>97629331</t>
  </si>
  <si>
    <t>39</t>
  </si>
  <si>
    <t>767995114</t>
  </si>
  <si>
    <t>Montáž ostatních atypických zámečnických konstrukcí hmotnosti přes 20 do 50 kg</t>
  </si>
  <si>
    <t>kg</t>
  </si>
  <si>
    <t>-509355273</t>
  </si>
  <si>
    <t>https://podminky.urs.cz/item/CS_URS_2021_02/767995114</t>
  </si>
  <si>
    <t xml:space="preserve">Z01 - kovová branka </t>
  </si>
  <si>
    <t>40</t>
  </si>
  <si>
    <t>69752RP7</t>
  </si>
  <si>
    <t>Kovová branka - 1000/800 - tahokov 22/12/3 + lemovací profil, žár.zink+barva černá, vč.pantů, kliky, FAB</t>
  </si>
  <si>
    <t>394059253</t>
  </si>
  <si>
    <t>41</t>
  </si>
  <si>
    <t>998767201</t>
  </si>
  <si>
    <t>Přesun hmot pro zámečnické konstrukce stanovený procentní sazbou (%) z ceny vodorovná dopravní vzdálenost do 50 m v objektech výšky do 6 m</t>
  </si>
  <si>
    <t>-1337397793</t>
  </si>
  <si>
    <t>https://podminky.urs.cz/item/CS_URS_2021_02/998767201</t>
  </si>
  <si>
    <t>783</t>
  </si>
  <si>
    <t>Dokončovací práce - nátěry</t>
  </si>
  <si>
    <t>42</t>
  </si>
  <si>
    <t>783118211</t>
  </si>
  <si>
    <t>Lakovací nátěr truhlářských konstrukcí dvojnásobný s mezibroušením syntetický</t>
  </si>
  <si>
    <t>-1561426462</t>
  </si>
  <si>
    <t>https://podminky.urs.cz/item/CS_URS_2021_02/783118211</t>
  </si>
  <si>
    <t>obklad a rošt</t>
  </si>
  <si>
    <t>443*0,09*2</t>
  </si>
  <si>
    <t>150*0,2</t>
  </si>
  <si>
    <t>HZS</t>
  </si>
  <si>
    <t>Hodinové zúčtovací sazby</t>
  </si>
  <si>
    <t>43</t>
  </si>
  <si>
    <t>HZS4131.</t>
  </si>
  <si>
    <t>Hodinová zúčtovací sazba pronájem jeřábu</t>
  </si>
  <si>
    <t>hod</t>
  </si>
  <si>
    <t>512</t>
  </si>
  <si>
    <t>-333888353</t>
  </si>
  <si>
    <t>02 - D.1.1 - SO.01.b - Sklad jízdních kol</t>
  </si>
  <si>
    <t>1030354</t>
  </si>
  <si>
    <t>0,8*0,8*0,95*9</t>
  </si>
  <si>
    <t>-88262522</t>
  </si>
  <si>
    <t>5,472</t>
  </si>
  <si>
    <t>-632058635</t>
  </si>
  <si>
    <t>5,472*5</t>
  </si>
  <si>
    <t>731560822</t>
  </si>
  <si>
    <t>1975313467</t>
  </si>
  <si>
    <t>5,472*1,8</t>
  </si>
  <si>
    <t>191084090</t>
  </si>
  <si>
    <t>0,8*0,8*0,15*9</t>
  </si>
  <si>
    <t>1995791397</t>
  </si>
  <si>
    <t>0,8*0,8*0,7*9</t>
  </si>
  <si>
    <t>1437761496</t>
  </si>
  <si>
    <t>0,3*0,25*9</t>
  </si>
  <si>
    <t>381181RP6</t>
  </si>
  <si>
    <t>Dodávka DUO kontejneru - sklad kol ( dle nabídky ) - montáž a doprava u dodávky učebny a zázemí</t>
  </si>
  <si>
    <t>1888266395</t>
  </si>
  <si>
    <t>M+D popis na dveře písmena</t>
  </si>
  <si>
    <t>-1790769171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</si>
  <si>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</si>
  <si>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</si>
  <si>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690721677</t>
  </si>
  <si>
    <t>https://podminky.urs.cz/item/CS_URS_2021_02/953941211</t>
  </si>
  <si>
    <t>kotvy mříží</t>
  </si>
  <si>
    <t>4*2+6</t>
  </si>
  <si>
    <t>-458367658</t>
  </si>
  <si>
    <t>1479686519</t>
  </si>
  <si>
    <t>181062640</t>
  </si>
  <si>
    <t>766416241</t>
  </si>
  <si>
    <t>Montáž obložení stěn plochy přes 5 m2 panely obkladovými z polypropylenu o síle 2mm plochy do 0,60 m2</t>
  </si>
  <si>
    <t>-1967772360</t>
  </si>
  <si>
    <t>https://podminky.urs.cz/item/CS_URS_2021_02/766416241</t>
  </si>
  <si>
    <t>58,2</t>
  </si>
  <si>
    <t>60700RP3</t>
  </si>
  <si>
    <t>Fasádní obklad lehký, omyvatelný z kvalitního polypropylenu o síle 2mm imituje reliéfem i barvou režné cihelné zdivo skladebný rozměr 0,42x1m</t>
  </si>
  <si>
    <t>-2022441674</t>
  </si>
  <si>
    <t>58,2*1,05</t>
  </si>
  <si>
    <t>60700RP4</t>
  </si>
  <si>
    <t>Vnější roh - Fasádní obklad lehký, omyvatelný z kvalitního polypropylenu o síle 2mm imituje reliéfem i barvou režné cihelné zdivo skladebný rozměr 121/121 v 420 mm</t>
  </si>
  <si>
    <t>ks</t>
  </si>
  <si>
    <t>930094798</t>
  </si>
  <si>
    <t>60700RP5</t>
  </si>
  <si>
    <t>Dvoudílný ukončovací profil pro Fasádní obklad lehký</t>
  </si>
  <si>
    <t>22192418</t>
  </si>
  <si>
    <t>22+5,9+2,4*2</t>
  </si>
  <si>
    <t>60700RP6</t>
  </si>
  <si>
    <t>Zakládací profil pro Fasádní obklad lehký</t>
  </si>
  <si>
    <t>1726498613</t>
  </si>
  <si>
    <t>22-1,75</t>
  </si>
  <si>
    <t>1208956457</t>
  </si>
  <si>
    <t>204</t>
  </si>
  <si>
    <t>-1336030919</t>
  </si>
  <si>
    <t>204*0,04*0,06*1,1</t>
  </si>
  <si>
    <t>-1221470222</t>
  </si>
  <si>
    <t>767662110</t>
  </si>
  <si>
    <t>Montáž mříží pevných, připevněných šroubováním</t>
  </si>
  <si>
    <t>-814249129</t>
  </si>
  <si>
    <t>https://podminky.urs.cz/item/CS_URS_2021_02/767662110</t>
  </si>
  <si>
    <t>0,6*0,6*2</t>
  </si>
  <si>
    <t>767662210</t>
  </si>
  <si>
    <t>Montáž mříží otvíravých</t>
  </si>
  <si>
    <t>-1801559589</t>
  </si>
  <si>
    <t>https://podminky.urs.cz/item/CS_URS_2021_02/767662210</t>
  </si>
  <si>
    <t>1,75*2,02</t>
  </si>
  <si>
    <t>56200RP1</t>
  </si>
  <si>
    <t>atyp pevná mříž rám z jackelu 20/20 a výplň tyč 16 mm - vel. 600/600 mm vč.nátěru komaxit</t>
  </si>
  <si>
    <t>903013006</t>
  </si>
  <si>
    <t>č.02</t>
  </si>
  <si>
    <t>56200RP2</t>
  </si>
  <si>
    <t>atyp otevíravá mříž rám z jackelu 20/20 a výplň tyč 16 mm - vel. 1750/2020 mm vč.nátěru komaxit a zámku FAB</t>
  </si>
  <si>
    <t>-1018990448</t>
  </si>
  <si>
    <t>-1863258385</t>
  </si>
  <si>
    <t>03 - D.1.1 - SO.01.c - Pochozí lávka</t>
  </si>
  <si>
    <t>131251201</t>
  </si>
  <si>
    <t>Hloubení zapažených jam a zářezů strojně s urovnáním dna do předepsaného profilu a spádu v hornině třídy těžitelnosti I skupiny 3 do 20 m3</t>
  </si>
  <si>
    <t>-221603804</t>
  </si>
  <si>
    <t>https://podminky.urs.cz/item/CS_URS_2021_02/131251201</t>
  </si>
  <si>
    <t>2,2*0,8*1,25*2+2,57*0,8*1,25+1,57*0,8*1,25+1,625*1*1,25</t>
  </si>
  <si>
    <t>-1118579282</t>
  </si>
  <si>
    <t>10,571</t>
  </si>
  <si>
    <t>-181648136</t>
  </si>
  <si>
    <t>10,571*5</t>
  </si>
  <si>
    <t>877187233</t>
  </si>
  <si>
    <t>456505580</t>
  </si>
  <si>
    <t>10,571*1,8</t>
  </si>
  <si>
    <t>271532211</t>
  </si>
  <si>
    <t>Podsyp pod základové konstrukce se zhutněním a urovnáním povrchu z kameniva hrubého, frakce 32 - 63 mm</t>
  </si>
  <si>
    <t>393745431</t>
  </si>
  <si>
    <t>https://podminky.urs.cz/item/CS_URS_2021_02/271532211</t>
  </si>
  <si>
    <t>2,2*0,8*0,15*2+2,57*0,8*0,15+1,57*0,8*0,15+1,625*1*0,15</t>
  </si>
  <si>
    <t>275313711</t>
  </si>
  <si>
    <t>Základy z betonu prostého patky a bloky z betonu kamenem neprokládaného tř. C 20/25</t>
  </si>
  <si>
    <t>119836606</t>
  </si>
  <si>
    <t>https://podminky.urs.cz/item/CS_URS_2021_02/275313711</t>
  </si>
  <si>
    <t>přebetonování patního plechu</t>
  </si>
  <si>
    <t>0,8*0,8*0,1*8</t>
  </si>
  <si>
    <t>275321311</t>
  </si>
  <si>
    <t>Základy z betonu železového (bez výztuže) patky z betonu bez zvláštních nároků na prostředí tř. C 16/20</t>
  </si>
  <si>
    <t>1726286081</t>
  </si>
  <si>
    <t>https://podminky.urs.cz/item/CS_URS_2021_02/275321311</t>
  </si>
  <si>
    <t>2,2*0,8*1*2+2,57*0,8*1+1,57*0,8*1+1,625*1*1</t>
  </si>
  <si>
    <t>275351121</t>
  </si>
  <si>
    <t>Bednění základů patek zřízení</t>
  </si>
  <si>
    <t>561084960</t>
  </si>
  <si>
    <t>https://podminky.urs.cz/item/CS_URS_2021_02/275351121</t>
  </si>
  <si>
    <t>(2,2+0,8)*2*1*2+(2,57+0,8)*2*1+(2,57+1,625)*2*1</t>
  </si>
  <si>
    <t>4*0,8*0,1*8</t>
  </si>
  <si>
    <t>275351122</t>
  </si>
  <si>
    <t>Bednění základů patek odstranění</t>
  </si>
  <si>
    <t>-619755814</t>
  </si>
  <si>
    <t>https://podminky.urs.cz/item/CS_URS_2021_02/275351122</t>
  </si>
  <si>
    <t>29,69</t>
  </si>
  <si>
    <t>275361821</t>
  </si>
  <si>
    <t>Výztuž základů patek z betonářské oceli 10 505 (R)</t>
  </si>
  <si>
    <t>-1666597975</t>
  </si>
  <si>
    <t>https://podminky.urs.cz/item/CS_URS_2021_02/275361821</t>
  </si>
  <si>
    <t>0,278</t>
  </si>
  <si>
    <t>953965144</t>
  </si>
  <si>
    <t>Kotvy chemické s vyvrtáním otvoru kotevní šrouby pro chemické kotvy, velikost M 20, délka 350 mm</t>
  </si>
  <si>
    <t>184449404</t>
  </si>
  <si>
    <t>https://podminky.urs.cz/item/CS_URS_2021_02/953965144</t>
  </si>
  <si>
    <t>1210979389</t>
  </si>
  <si>
    <t>767995116</t>
  </si>
  <si>
    <t>Montáž ostatních atypických zámečnických konstrukcí hmotnosti přes 100 do 250 kg</t>
  </si>
  <si>
    <t>-52858735</t>
  </si>
  <si>
    <t>https://podminky.urs.cz/item/CS_URS_2021_02/767995116</t>
  </si>
  <si>
    <t>nosný rám trubka jackel 180/100/6</t>
  </si>
  <si>
    <t>779</t>
  </si>
  <si>
    <t>podélný a příčný nosník U200</t>
  </si>
  <si>
    <t>517,7+69,8</t>
  </si>
  <si>
    <t>příčný nosník vodorovné ztužení jackel 40/40/3, svislé ztužení</t>
  </si>
  <si>
    <t>5+57+49,6</t>
  </si>
  <si>
    <t>příčný nosník IPN100</t>
  </si>
  <si>
    <t>102</t>
  </si>
  <si>
    <t>zábradelní sloupek, madlo jackel 60/60/4</t>
  </si>
  <si>
    <t>171,1+145,4</t>
  </si>
  <si>
    <t>čelní plech P5</t>
  </si>
  <si>
    <t>413,6</t>
  </si>
  <si>
    <t>lemovací profil 30/30</t>
  </si>
  <si>
    <t>96,5+6,1</t>
  </si>
  <si>
    <t>patní plech P20</t>
  </si>
  <si>
    <t>113</t>
  </si>
  <si>
    <t>tahokov kosočtverec 22/12/3</t>
  </si>
  <si>
    <t>44,1+3</t>
  </si>
  <si>
    <t>tahokov 62/27</t>
  </si>
  <si>
    <t>28,4</t>
  </si>
  <si>
    <t>podlahový rošt 33/11</t>
  </si>
  <si>
    <t>475,9</t>
  </si>
  <si>
    <t>13010712</t>
  </si>
  <si>
    <t>ocel profilová jakost S235JR (11 375) průřez I (IPN) 100</t>
  </si>
  <si>
    <t>-1021504535</t>
  </si>
  <si>
    <t>0,102*1,1</t>
  </si>
  <si>
    <t>13010920</t>
  </si>
  <si>
    <t>ocel profilová jakost S235JR (11 375) průřez UE 200</t>
  </si>
  <si>
    <t>-299172532</t>
  </si>
  <si>
    <t>0,588*1,1</t>
  </si>
  <si>
    <t>14550196.</t>
  </si>
  <si>
    <t>profil ocelový obdélníkový svařovaný 180x100x6mm</t>
  </si>
  <si>
    <t>430513535</t>
  </si>
  <si>
    <t>0,779*1,1</t>
  </si>
  <si>
    <t>14550236</t>
  </si>
  <si>
    <t>profil ocelový čtvercový svařovaný 40x40x3mm</t>
  </si>
  <si>
    <t>-1887774855</t>
  </si>
  <si>
    <t>0,112*1,1</t>
  </si>
  <si>
    <t>14550256</t>
  </si>
  <si>
    <t>profil ocelový čtvercový svařovaný 60x60x4mm</t>
  </si>
  <si>
    <t>-1642599850</t>
  </si>
  <si>
    <t>0,317*1,1</t>
  </si>
  <si>
    <t>15431510.</t>
  </si>
  <si>
    <t>lemovací profil ocelový C na tahokov 30/30/1,5 mm</t>
  </si>
  <si>
    <t>246661839</t>
  </si>
  <si>
    <t>69+4,3</t>
  </si>
  <si>
    <t>13611218</t>
  </si>
  <si>
    <t>plech ocelový hladký jakost S235JR tl 5mm tabule</t>
  </si>
  <si>
    <t>-2045657864</t>
  </si>
  <si>
    <t>0,414*1,1</t>
  </si>
  <si>
    <t>55347008.</t>
  </si>
  <si>
    <t>rošt podlahový lisovaný žárově zinkovaný 33/11 velikost 30/2 mm 1500 x 1000 mm</t>
  </si>
  <si>
    <t>-151317548</t>
  </si>
  <si>
    <t>15945233.</t>
  </si>
  <si>
    <t>plech děrovaný tahokov kosočtvercové oko 22/12/3 tabule</t>
  </si>
  <si>
    <t>2100564399</t>
  </si>
  <si>
    <t>16*1,103*1,1+1*1,2*1,1</t>
  </si>
  <si>
    <t>15945235.</t>
  </si>
  <si>
    <t>plech děrovaný tahokov oko 62/27 tl 3mm tabule</t>
  </si>
  <si>
    <t>-1984516430</t>
  </si>
  <si>
    <t>3,78*3</t>
  </si>
  <si>
    <t>13611248</t>
  </si>
  <si>
    <t>plech ocelový hladký jakost S235JR tl 20mm tabule</t>
  </si>
  <si>
    <t>-60617132</t>
  </si>
  <si>
    <t>0,113*1,1</t>
  </si>
  <si>
    <t>-1904020838</t>
  </si>
  <si>
    <t>7833431RP</t>
  </si>
  <si>
    <t>Žárové zinkování kovových konstrukcí</t>
  </si>
  <si>
    <t>KG</t>
  </si>
  <si>
    <t>659979999</t>
  </si>
  <si>
    <t>vše mimo podl.roštu ( už je )</t>
  </si>
  <si>
    <t>2601,3</t>
  </si>
  <si>
    <t>783354101</t>
  </si>
  <si>
    <t>Základní jednonásobný nátěr zámečnických konstrukcí komaxit</t>
  </si>
  <si>
    <t>23463682</t>
  </si>
  <si>
    <t>https://podminky.urs.cz/item/CS_URS_2021_02/783354101</t>
  </si>
  <si>
    <t>29,8*0,6+23,3*0,66+0,16*32,8+0,37*12,6+0,24*45,9</t>
  </si>
  <si>
    <t>21,1+6,9+0,5+35,2+2,4+30,7+1,5+11,4+11,4</t>
  </si>
  <si>
    <t>04 - D.1.3 - SO.03.a - Dopravní hřiště</t>
  </si>
  <si>
    <t xml:space="preserve">    5 - Komunikace pozemní</t>
  </si>
  <si>
    <t xml:space="preserve">    951 - Vybavení exteriéru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</si>
  <si>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</si>
  <si>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</si>
  <si>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</si>
  <si>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</si>
  <si>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</si>
  <si>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</si>
  <si>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</si>
  <si>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1365728969</t>
  </si>
  <si>
    <t>https://podminky.urs.cz/item/CS_URS_2021_02/113106144</t>
  </si>
  <si>
    <t>25,3+8,3+7,4+11,4+9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</si>
  <si>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</si>
  <si>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</si>
  <si>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892853337</t>
  </si>
  <si>
    <t>https://podminky.urs.cz/item/CS_URS_2021_02/113107222</t>
  </si>
  <si>
    <t>pod asfaltem</t>
  </si>
  <si>
    <t>144,9+238+75,5+58,3+47,3+25,7+42,4+57,6+30,3+34,4+21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</si>
  <si>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</si>
  <si>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</si>
  <si>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291426893</t>
  </si>
  <si>
    <t>https://podminky.urs.cz/item/CS_URS_2021_02/113107242</t>
  </si>
  <si>
    <t>122252204</t>
  </si>
  <si>
    <t>Odkopávky a prokopávky nezapažené pro silnice a dálnice strojně v hornině třídy těžitelnosti I přes 100 do 500 m3</t>
  </si>
  <si>
    <t>-1086849801</t>
  </si>
  <si>
    <t>https://podminky.urs.cz/item/CS_URS_2021_02/122252204</t>
  </si>
  <si>
    <t>pro skladbu B</t>
  </si>
  <si>
    <t>(83+75,65)*0,3</t>
  </si>
  <si>
    <t>pro skladbu CH</t>
  </si>
  <si>
    <t>283,45*0,29</t>
  </si>
  <si>
    <t>pro ZT</t>
  </si>
  <si>
    <t>53,2*0,28</t>
  </si>
  <si>
    <t>pro C</t>
  </si>
  <si>
    <t>37,4*0,3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</si>
  <si>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</si>
  <si>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</si>
  <si>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1102274592</t>
  </si>
  <si>
    <t>https://podminky.urs.cz/item/CS_URS_2021_02/162351103</t>
  </si>
  <si>
    <t>na zásyp od valu</t>
  </si>
  <si>
    <t>163,72</t>
  </si>
  <si>
    <t>-1660512445</t>
  </si>
  <si>
    <t>155,912</t>
  </si>
  <si>
    <t>-506848247</t>
  </si>
  <si>
    <t>155,912*5</t>
  </si>
  <si>
    <t>167151111</t>
  </si>
  <si>
    <t>Nakládání, skládání a překládání neulehlého výkopku nebo sypaniny strojně nakládání, množství přes 100 m3, z hornin třídy těžitelnosti I, skupiny 1 až 3</t>
  </si>
  <si>
    <t>-1776079684</t>
  </si>
  <si>
    <t>https://podminky.urs.cz/item/CS_URS_2021_02/167151111</t>
  </si>
  <si>
    <t>na valu</t>
  </si>
  <si>
    <t>-1291688543</t>
  </si>
  <si>
    <t>1862532117</t>
  </si>
  <si>
    <t>155,912*1,8</t>
  </si>
  <si>
    <t>174151101</t>
  </si>
  <si>
    <t>Zásyp sypaninou z jakékoliv horniny strojně s uložením výkopku ve vrstvách se zhutněním jam, šachet, rýh nebo kolem objektů v těchto vykopávkách</t>
  </si>
  <si>
    <t>-1941151746</t>
  </si>
  <si>
    <t>https://podminky.urs.cz/item/CS_URS_2021_02/174151101</t>
  </si>
  <si>
    <t>po základech</t>
  </si>
  <si>
    <t>8,64</t>
  </si>
  <si>
    <t>po odstranění kameniva pod asfaltem tl.200</t>
  </si>
  <si>
    <t>775,4*0,2</t>
  </si>
  <si>
    <t>181152302</t>
  </si>
  <si>
    <t>Úprava pláně na stavbách silnic a dálnic strojně v zářezech mimo skalních se zhutněním</t>
  </si>
  <si>
    <t>1980859397</t>
  </si>
  <si>
    <t>https://podminky.urs.cz/item/CS_URS_2021_02/181152302</t>
  </si>
  <si>
    <t>83+75,65+283,45+53,2+37,4</t>
  </si>
  <si>
    <t>271562211</t>
  </si>
  <si>
    <t>Podsyp pod základové konstrukce se zhutněním a urovnáním povrchu z kameniva drobného, frakce 0 - 4 mm</t>
  </si>
  <si>
    <t>-957198635</t>
  </si>
  <si>
    <t>https://podminky.urs.cz/item/CS_URS_2021_02/271562211</t>
  </si>
  <si>
    <t>pro lavičky</t>
  </si>
  <si>
    <t>0,25*0,8*0,15*16</t>
  </si>
  <si>
    <t>koš</t>
  </si>
  <si>
    <t>0,3*0,3*0,15</t>
  </si>
  <si>
    <t>stojan na kola</t>
  </si>
  <si>
    <t>0,4*0,25*0,15*14</t>
  </si>
  <si>
    <t>-778680408</t>
  </si>
  <si>
    <t>0,25*0,8*0,5*16</t>
  </si>
  <si>
    <t>0,3*0,3*0,5</t>
  </si>
  <si>
    <t>0,4*0,25*0,5*14</t>
  </si>
  <si>
    <t>Komunikace pozemní</t>
  </si>
  <si>
    <t>564730011</t>
  </si>
  <si>
    <t>Podklad nebo kryt z kameniva hrubého drceného vel. 8-16 mm s rozprostřením a zhutněním, po zhutnění tl. 100 mm</t>
  </si>
  <si>
    <t>1315846825</t>
  </si>
  <si>
    <t>https://podminky.urs.cz/item/CS_URS_2021_02/564730011</t>
  </si>
  <si>
    <t>hřiště kladba C</t>
  </si>
  <si>
    <t>37,4</t>
  </si>
  <si>
    <t>564751111</t>
  </si>
  <si>
    <t>Podklad nebo kryt z kameniva hrubého drceného vel. 32-63 mm s rozprostřením a zhutněním, po zhutnění tl. 150 mm</t>
  </si>
  <si>
    <t>1528747770</t>
  </si>
  <si>
    <t>https://podminky.urs.cz/item/CS_URS_2021_02/564751111</t>
  </si>
  <si>
    <t>skladba B - část cyklostezky - úsek č.2</t>
  </si>
  <si>
    <t>83</t>
  </si>
  <si>
    <t xml:space="preserve">skladba B </t>
  </si>
  <si>
    <t>75,65</t>
  </si>
  <si>
    <t>564761111</t>
  </si>
  <si>
    <t>Podklad nebo kryt z kameniva hrubého drceného vel. 32-63 mm s rozprostřením a zhutněním, po zhutnění tl. 200 mm</t>
  </si>
  <si>
    <t>1213668689</t>
  </si>
  <si>
    <t>https://podminky.urs.cz/item/CS_URS_2021_02/564761111</t>
  </si>
  <si>
    <t>564801112</t>
  </si>
  <si>
    <t>Podklad ze štěrkodrti ŠD s rozprostřením a zhutněním, po zhutnění tl. 40 mm</t>
  </si>
  <si>
    <t>-538738259</t>
  </si>
  <si>
    <t>https://podminky.urs.cz/item/CS_URS_2021_02/564801112</t>
  </si>
  <si>
    <t>564851111</t>
  </si>
  <si>
    <t>Podklad ze štěrkodrti ŠD s rozprostřením a zhutněním, po zhutnění tl. 150 mm</t>
  </si>
  <si>
    <t>857482165</t>
  </si>
  <si>
    <t>https://podminky.urs.cz/item/CS_URS_2021_02/564851111</t>
  </si>
  <si>
    <t>564861111</t>
  </si>
  <si>
    <t>Podklad ze štěrkodrti ŠD s rozprostřením a zhutněním, po zhutnění tl. 200 mm</t>
  </si>
  <si>
    <t>-1655157341</t>
  </si>
  <si>
    <t>https://podminky.urs.cz/item/CS_URS_2021_02/564861111</t>
  </si>
  <si>
    <t>varovné pásy</t>
  </si>
  <si>
    <t>0,65+4+4+2,8+3,2+7,7</t>
  </si>
  <si>
    <t xml:space="preserve">nový povrch chodníků </t>
  </si>
  <si>
    <t>0,6+14,6+0,6+34+26,3+0,6+26,8+34,8+32,6+3,9+9,25+1,8+1,55+7,5+67,6+1,8+2,2-5,4</t>
  </si>
  <si>
    <t>zatravňovací tvarnice</t>
  </si>
  <si>
    <t>53,2</t>
  </si>
  <si>
    <t>564911411</t>
  </si>
  <si>
    <t>Podklad nebo podsyp z asfaltového recyklátu s rozprostřením a zhutněním, po zhutnění tl. 50 mm</t>
  </si>
  <si>
    <t>-898182710</t>
  </si>
  <si>
    <t>https://podminky.urs.cz/item/CS_URS_2021_02/564911411</t>
  </si>
  <si>
    <t>skladba A</t>
  </si>
  <si>
    <t>68,55+169,2+313,7+150,85+35+533,8+32,5-18,4</t>
  </si>
  <si>
    <t>565135111</t>
  </si>
  <si>
    <t>Asfaltový beton vrstva podkladní ACP 16 (obalované kamenivo střednězrnné - OKS) s rozprostřením a zhutněním v pruhu šířky přes 1,5 do 3 m, po zhutnění tl. 50 mm</t>
  </si>
  <si>
    <t>-67060096</t>
  </si>
  <si>
    <t>https://podminky.urs.cz/item/CS_URS_2021_02/565135111</t>
  </si>
  <si>
    <t>573111112</t>
  </si>
  <si>
    <t>Postřik infiltrační PI z asfaltu silničního s posypem kamenivem, v množství 1,00 kg/m2</t>
  </si>
  <si>
    <t>1465191356</t>
  </si>
  <si>
    <t>https://podminky.urs.cz/item/CS_URS_2021_02/573111112</t>
  </si>
  <si>
    <t>573211107</t>
  </si>
  <si>
    <t>Postřik spojovací PS bez posypu kamenivem z asfaltu silničního, v množství 0,30 kg/m2</t>
  </si>
  <si>
    <t>1546272198</t>
  </si>
  <si>
    <t>https://podminky.urs.cz/item/CS_URS_2021_02/573211107</t>
  </si>
  <si>
    <t>577143111</t>
  </si>
  <si>
    <t>Asfaltový beton vrstva obrusná ACO 8 (ABJ) s rozprostřením a se zhutněním z nemodifikovaného asfaltu v pruhu šířky do 3 m, po zhutnění tl. 50 mm</t>
  </si>
  <si>
    <t>771413581</t>
  </si>
  <si>
    <t>https://podminky.urs.cz/item/CS_URS_2021_02/577143111</t>
  </si>
  <si>
    <t>579231RP1</t>
  </si>
  <si>
    <t xml:space="preserve">Celobarevný litý polyuretan EPDM tl.10 mm + SBR granulát 50 mm a polyuretan pojivo </t>
  </si>
  <si>
    <t>-184968047</t>
  </si>
  <si>
    <t>593531112</t>
  </si>
  <si>
    <t>Kladení dlažby z plastových vegetačních tvárnic komunikací pro pěší s vyrovnávací vrstvou z kameniva tl. do 20 mm a s vyplněním vegetačních otvorů se zámkem tl. do 30 mm, pro plochy přes 50 do 100 m2</t>
  </si>
  <si>
    <t>725346952</t>
  </si>
  <si>
    <t>https://podminky.urs.cz/item/CS_URS_2021_02/593531112</t>
  </si>
  <si>
    <t>56245141</t>
  </si>
  <si>
    <t>dlažba zatravňovací recyklovaný PE nosnost 350t/m2 330x330x50mm</t>
  </si>
  <si>
    <t>1751783330</t>
  </si>
  <si>
    <t>53,2*1,01 'Přepočtené koeficientem množství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</si>
  <si>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</si>
  <si>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</si>
  <si>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-1810756588</t>
  </si>
  <si>
    <t>https://podminky.urs.cz/item/CS_URS_2021_02/596211112</t>
  </si>
  <si>
    <t>59245006</t>
  </si>
  <si>
    <t>dlažba tvar obdélník betonová pro nevidomé 200x100x60mm barevná</t>
  </si>
  <si>
    <t>-2083341531</t>
  </si>
  <si>
    <t>22,35*1,02</t>
  </si>
  <si>
    <t>59245008</t>
  </si>
  <si>
    <t>dlažba tvar obdélník betonová 200x100x60mm barevná - antracit</t>
  </si>
  <si>
    <t>-1034728406</t>
  </si>
  <si>
    <t>35,5*1,02</t>
  </si>
  <si>
    <t>59245263</t>
  </si>
  <si>
    <t>dlažba tvar čtverec betonová 200x200x60mm barevná - světle hnědá colormix</t>
  </si>
  <si>
    <t>884170223</t>
  </si>
  <si>
    <t>225,6*1,02</t>
  </si>
  <si>
    <t>911331111</t>
  </si>
  <si>
    <t>Silniční svodidlo s osazením sloupků zaberaněním ocelové úroveň zádržnosti N2 vzdálenosti sloupků do 2 m jednostranné</t>
  </si>
  <si>
    <t>1440135806</t>
  </si>
  <si>
    <t>https://podminky.urs.cz/item/CS_URS_2021_02/911331111</t>
  </si>
  <si>
    <t>mezi cvičnou dráhou a cyklostezkou</t>
  </si>
  <si>
    <t>81</t>
  </si>
  <si>
    <t>912211111</t>
  </si>
  <si>
    <t>Montáž směrového sloupku plastového s odrazkou prostým uložením bez betonového základu silničního</t>
  </si>
  <si>
    <t>1644159426</t>
  </si>
  <si>
    <t>https://podminky.urs.cz/item/CS_URS_2021_02/912211111</t>
  </si>
  <si>
    <t>10+6</t>
  </si>
  <si>
    <t>40445163.</t>
  </si>
  <si>
    <t>sloupek silniční směrový plastový zelený kulatý baliseta Z11h</t>
  </si>
  <si>
    <t>457351168</t>
  </si>
  <si>
    <t>914111111</t>
  </si>
  <si>
    <t>Montáž svislé dopravní značky základní velikosti do 1 m2 objímkami na sloupky nebo konzoly</t>
  </si>
  <si>
    <t>-2002360698</t>
  </si>
  <si>
    <t>https://podminky.urs.cz/item/CS_URS_2021_02/914111111</t>
  </si>
  <si>
    <t>2+1+14+8+41+6+1</t>
  </si>
  <si>
    <t>40444052.</t>
  </si>
  <si>
    <t>značka dopravní svislá STOP FeZn NK P6 700mm</t>
  </si>
  <si>
    <t>1821256190</t>
  </si>
  <si>
    <t>40444110.</t>
  </si>
  <si>
    <t>značka dopravní svislá zákazová B FeZn JAC 700 mm</t>
  </si>
  <si>
    <t>-393134381</t>
  </si>
  <si>
    <t>B1</t>
  </si>
  <si>
    <t>40444274.</t>
  </si>
  <si>
    <t>značka dopravní svislá FeZn NK informativní</t>
  </si>
  <si>
    <t>-198065653</t>
  </si>
  <si>
    <t>IP6</t>
  </si>
  <si>
    <t>40444230.</t>
  </si>
  <si>
    <t>značka dopravní svislá FeZn NK příkazová</t>
  </si>
  <si>
    <t>1113098008</t>
  </si>
  <si>
    <t>C1</t>
  </si>
  <si>
    <t>Z3</t>
  </si>
  <si>
    <t>40444000.</t>
  </si>
  <si>
    <t>značka dopravní svislá výstražná FeZn A1-A30 P1-P8 700mm</t>
  </si>
  <si>
    <t>468238828</t>
  </si>
  <si>
    <t>A30</t>
  </si>
  <si>
    <t>A6a</t>
  </si>
  <si>
    <t>P4</t>
  </si>
  <si>
    <t>P2</t>
  </si>
  <si>
    <t>P7</t>
  </si>
  <si>
    <t>P8</t>
  </si>
  <si>
    <t>40444316.</t>
  </si>
  <si>
    <t>značka svislá FeZn NK dodatková</t>
  </si>
  <si>
    <t>2119383221</t>
  </si>
  <si>
    <t>E2b</t>
  </si>
  <si>
    <t>40444256.</t>
  </si>
  <si>
    <t>-1150343152</t>
  </si>
  <si>
    <t>IP11a</t>
  </si>
  <si>
    <t>44</t>
  </si>
  <si>
    <t>40444042.</t>
  </si>
  <si>
    <t>značka dopravní svislá FeZn NK A31c 400x1200mm</t>
  </si>
  <si>
    <t>193471130</t>
  </si>
  <si>
    <t>45</t>
  </si>
  <si>
    <t>40444045.</t>
  </si>
  <si>
    <t>značka dopravní svislá FeZn NK A32a 700mm</t>
  </si>
  <si>
    <t>-867293335</t>
  </si>
  <si>
    <t>46</t>
  </si>
  <si>
    <t>914511112</t>
  </si>
  <si>
    <t>Montáž sloupku dopravních značek délky do 3,5 m do hliníkové patky</t>
  </si>
  <si>
    <t>1862283691</t>
  </si>
  <si>
    <t>https://podminky.urs.cz/item/CS_URS_2021_02/914511112</t>
  </si>
  <si>
    <t>61</t>
  </si>
  <si>
    <t>47</t>
  </si>
  <si>
    <t>40445225</t>
  </si>
  <si>
    <t>sloupek pro dopravní značku Zn D 60mm v 3,5m</t>
  </si>
  <si>
    <t>2063059349</t>
  </si>
  <si>
    <t>48</t>
  </si>
  <si>
    <t>915211111</t>
  </si>
  <si>
    <t>Vodorovné dopravní značení stříkaným plastem dělící čára šířky 125 mm souvislá bílá základní</t>
  </si>
  <si>
    <t>1386738373</t>
  </si>
  <si>
    <t>https://podminky.urs.cz/item/CS_URS_2021_02/915211111</t>
  </si>
  <si>
    <t>10,5+15,6+3,9+4,8+4,8+14,9+3,1+3,1+12,1+6,9+8,4+26+3,7+3,5*3+2,8+4,2+14,8</t>
  </si>
  <si>
    <t>1,5+6,6+2,3+4,5*4+16*3+8+24</t>
  </si>
  <si>
    <t>cvičná dráha</t>
  </si>
  <si>
    <t>1500</t>
  </si>
  <si>
    <t>49</t>
  </si>
  <si>
    <t>915211121</t>
  </si>
  <si>
    <t>Vodorovné dopravní značení stříkaným plastem dělící čára šířky 125 mm přerušovaná bílá základní</t>
  </si>
  <si>
    <t>-897091773</t>
  </si>
  <si>
    <t>https://podminky.urs.cz/item/CS_URS_2021_02/915211121</t>
  </si>
  <si>
    <t>8,2+13+12,9+9,8+6,7+6,5+5+56,4+2,2+9,4+19,5+5,5+4+6,4+6,8+10,3+8,4+13,2</t>
  </si>
  <si>
    <t>1,7*8+2,9+2,5+5,4+8,3+12+5,8+10,2+4,9+20,4</t>
  </si>
  <si>
    <t>50</t>
  </si>
  <si>
    <t>915221111</t>
  </si>
  <si>
    <t>Vodorovné dopravní značení stříkaným plastem vodící čára bílá šířky 250 mm souvislá základní</t>
  </si>
  <si>
    <t>-533496300</t>
  </si>
  <si>
    <t>https://podminky.urs.cz/item/CS_URS_2021_02/915221111</t>
  </si>
  <si>
    <t>3*3+4,5+2,4*2+1,6+3,4</t>
  </si>
  <si>
    <t>51</t>
  </si>
  <si>
    <t>915231111</t>
  </si>
  <si>
    <t>Vodorovné dopravní značení stříkaným plastem přechody pro chodce, šipky, symboly nápisy bílé základní</t>
  </si>
  <si>
    <t>-783768880</t>
  </si>
  <si>
    <t>https://podminky.urs.cz/item/CS_URS_2021_02/915231111</t>
  </si>
  <si>
    <t>(6+12+27+24)*0,375</t>
  </si>
  <si>
    <t>0,35*5+0,33+0,55*3</t>
  </si>
  <si>
    <t>1,24*3+0,75*2+0,36</t>
  </si>
  <si>
    <t>400</t>
  </si>
  <si>
    <t>52</t>
  </si>
  <si>
    <t>915611111</t>
  </si>
  <si>
    <t>Předznačení pro vodorovné značení stříkané barvou nebo prováděné z nátěrových hmot liniové dělicí čáry, vodicí proužky</t>
  </si>
  <si>
    <t>-1859465304</t>
  </si>
  <si>
    <t>https://podminky.urs.cz/item/CS_URS_2021_02/915611111</t>
  </si>
  <si>
    <t>258,5+290,2+23,3+1500</t>
  </si>
  <si>
    <t>53</t>
  </si>
  <si>
    <t>915621111</t>
  </si>
  <si>
    <t>Předznačení pro vodorovné značení stříkané barvou nebo prováděné z nátěrových hmot plošné šipky, symboly, nápisy</t>
  </si>
  <si>
    <t>127355186</t>
  </si>
  <si>
    <t>https://podminky.urs.cz/item/CS_URS_2021_02/915621111</t>
  </si>
  <si>
    <t>54</t>
  </si>
  <si>
    <t>1847964907</t>
  </si>
  <si>
    <t>360,2+56,3+193,9+43+118,15+51,4+99,7+28,9</t>
  </si>
  <si>
    <t>-3-4,4-8,2-9,6-18-11,5-9,1-10,6-8,6-10,5-3-4,4-10,6-9,1-12-9,4-8,8-8,8</t>
  </si>
  <si>
    <t>-10,7-11,4-8,8-9,2-10,5-9,4-8,2-10,5-10,5-10,5-12-10,5-6,6-8,9</t>
  </si>
  <si>
    <t>1,4+4,3+2,5+0,6+15,7+1,5+1,9+1,4+1,5+3+7,3+1,5+4,7+1,2+3+4,7+2,5+1,6+2,9+3,7</t>
  </si>
  <si>
    <t>2,1+2,4+1,4+8,9+8,8+1,4*3+1,55+2,2+2,2+14,3+6,8+9,7+4,8+8,3+2,4+2,2+1,7</t>
  </si>
  <si>
    <t>5,5+5,3+3,3+24,7+2,3+9+6,2+1,5+3,9+3,5+1,8+2,5+3,4+1,4+0,65+0,8+0,5+3,4</t>
  </si>
  <si>
    <t>8,6+8,6+6,4+6,5+4,7+4,7+7,15+4,45+3,45+3,9</t>
  </si>
  <si>
    <t>55</t>
  </si>
  <si>
    <t>834250214</t>
  </si>
  <si>
    <t>943,2*1,01</t>
  </si>
  <si>
    <t>56</t>
  </si>
  <si>
    <t>919726122</t>
  </si>
  <si>
    <t>Geotextilie netkaná pro ochranu, separaci nebo filtraci měrná hmotnost přes 200 do 300 g/m2</t>
  </si>
  <si>
    <t>-921191046</t>
  </si>
  <si>
    <t>https://podminky.urs.cz/item/CS_URS_2021_02/919726122</t>
  </si>
  <si>
    <t>57</t>
  </si>
  <si>
    <t>919731122</t>
  </si>
  <si>
    <t>Zarovnání styčné plochy podkladu nebo krytu podél vybourané části komunikace nebo zpevněné plochy živičné tl. přes 50 do 100 mm</t>
  </si>
  <si>
    <t>-794551834</t>
  </si>
  <si>
    <t>https://podminky.urs.cz/item/CS_URS_2021_02/919731122</t>
  </si>
  <si>
    <t>643,2</t>
  </si>
  <si>
    <t>58</t>
  </si>
  <si>
    <t>919735112</t>
  </si>
  <si>
    <t>Řezání stávajícího živičného krytu nebo podkladu hloubky přes 50 do 100 mm</t>
  </si>
  <si>
    <t>345356321</t>
  </si>
  <si>
    <t>https://podminky.urs.cz/item/CS_URS_2021_02/919735112</t>
  </si>
  <si>
    <t>49,9+54,5+75,6+46,7+54+44,8+90,6+80,1+90+57</t>
  </si>
  <si>
    <t>59</t>
  </si>
  <si>
    <t>936104211</t>
  </si>
  <si>
    <t>Montáž odpadkového koše do betonové patky</t>
  </si>
  <si>
    <t>-358580095</t>
  </si>
  <si>
    <t>https://podminky.urs.cz/item/CS_URS_2021_02/936104211</t>
  </si>
  <si>
    <t>60</t>
  </si>
  <si>
    <t>74910RP1</t>
  </si>
  <si>
    <t>koš odpadkový ocel.nos.konstr. a dub.dř.výplň obsah 55 l - dle investora</t>
  </si>
  <si>
    <t>-1809492402</t>
  </si>
  <si>
    <t>936124112</t>
  </si>
  <si>
    <t>Montáž lavičky parkové stabilní se zabetonováním noh</t>
  </si>
  <si>
    <t>-1999024990</t>
  </si>
  <si>
    <t>https://podminky.urs.cz/item/CS_URS_2021_02/936124112</t>
  </si>
  <si>
    <t>62</t>
  </si>
  <si>
    <t>74910RP2</t>
  </si>
  <si>
    <t>lavička s opěradlem (kotvená) konstrukce - ocel, sedák - dřevo - dle investora</t>
  </si>
  <si>
    <t>-794106130</t>
  </si>
  <si>
    <t>63</t>
  </si>
  <si>
    <t>936174311</t>
  </si>
  <si>
    <t>Montáž stojanu na kola přichyceného kotevními šrouby 5 kol</t>
  </si>
  <si>
    <t>-370523192</t>
  </si>
  <si>
    <t>https://podminky.urs.cz/item/CS_URS_2021_02/936174311</t>
  </si>
  <si>
    <t>64</t>
  </si>
  <si>
    <t>74910151.</t>
  </si>
  <si>
    <t xml:space="preserve">stojan na kola na 4 kola jednostranný, kov 1050/350 </t>
  </si>
  <si>
    <t>1971126017</t>
  </si>
  <si>
    <t>65</t>
  </si>
  <si>
    <t>961044111</t>
  </si>
  <si>
    <t>Bourání základů z betonu prostého</t>
  </si>
  <si>
    <t>-1099896069</t>
  </si>
  <si>
    <t>https://podminky.urs.cz/item/CS_URS_2021_02/961044111</t>
  </si>
  <si>
    <t>19,2*0,5*0,9</t>
  </si>
  <si>
    <t>66</t>
  </si>
  <si>
    <t>966001212</t>
  </si>
  <si>
    <t>Odstranění lavičky parkové stabilní přichycené kotevními šrouby</t>
  </si>
  <si>
    <t>151527013</t>
  </si>
  <si>
    <t>https://podminky.urs.cz/item/CS_URS_2021_02/966001212</t>
  </si>
  <si>
    <t>67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</si>
  <si>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</si>
  <si>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</si>
  <si>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-1271345566</t>
  </si>
  <si>
    <t>https://podminky.urs.cz/item/CS_URS_2021_02/966006132</t>
  </si>
  <si>
    <t>68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</si>
  <si>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</si>
  <si>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</si>
  <si>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1600780411</t>
  </si>
  <si>
    <t>https://podminky.urs.cz/item/CS_URS_2021_02/966006211</t>
  </si>
  <si>
    <t>69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</si>
  <si>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</si>
  <si>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</si>
  <si>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-1862698606</t>
  </si>
  <si>
    <t>https://podminky.urs.cz/item/CS_URS_2021_02/966008212</t>
  </si>
  <si>
    <t>0,8</t>
  </si>
  <si>
    <t>70</t>
  </si>
  <si>
    <t>966071721</t>
  </si>
  <si>
    <t>Bourání plotových sloupků a vzpěr ocelových trubkových nebo profilovaných výšky do 2,50 m odřezáním</t>
  </si>
  <si>
    <t>-1380150341</t>
  </si>
  <si>
    <t>https://podminky.urs.cz/item/CS_URS_2021_02/966071721</t>
  </si>
  <si>
    <t>71</t>
  </si>
  <si>
    <t>966071822</t>
  </si>
  <si>
    <t>Rozebrání oplocení z pletiva drátěného se čtvercovými oky, výšky přes 1,6 do 2,0 m</t>
  </si>
  <si>
    <t>-348293309</t>
  </si>
  <si>
    <t>https://podminky.urs.cz/item/CS_URS_2021_02/966071822</t>
  </si>
  <si>
    <t>122</t>
  </si>
  <si>
    <t>72</t>
  </si>
  <si>
    <t>981011112</t>
  </si>
  <si>
    <t>Demolice budov postupným rozebíráním dřevěných ostatních, oboustranně obitých, případně omítnutých</t>
  </si>
  <si>
    <t>1791968993</t>
  </si>
  <si>
    <t>https://podminky.urs.cz/item/CS_URS_2021_02/981011112</t>
  </si>
  <si>
    <t>6,15*3,45*2,5</t>
  </si>
  <si>
    <t>Vybavení exteriéru</t>
  </si>
  <si>
    <t>73</t>
  </si>
  <si>
    <t>936001RP1</t>
  </si>
  <si>
    <t xml:space="preserve">Montáž prvků městské a zahradní architektury, kotvení a doprava </t>
  </si>
  <si>
    <t>1434350795</t>
  </si>
  <si>
    <t>74</t>
  </si>
  <si>
    <t>54241RP6</t>
  </si>
  <si>
    <t>Parní lokomotiva M525</t>
  </si>
  <si>
    <t>-1348597236</t>
  </si>
  <si>
    <t>75</t>
  </si>
  <si>
    <t>54241RP7</t>
  </si>
  <si>
    <t>Železniční vagon M526</t>
  </si>
  <si>
    <t>-769768317</t>
  </si>
  <si>
    <t>76</t>
  </si>
  <si>
    <t>54241RP8</t>
  </si>
  <si>
    <t>Spoj mezi vlakem a vagonem</t>
  </si>
  <si>
    <t>1688294407</t>
  </si>
  <si>
    <t>997</t>
  </si>
  <si>
    <t>Přesun sutě</t>
  </si>
  <si>
    <t>77</t>
  </si>
  <si>
    <t>997013509</t>
  </si>
  <si>
    <t>Odvoz suti a vybouraných hmot na skládku nebo meziskládku se složením, na vzdálenost Příplatek k ceně za každý další i započatý 1 km přes 1 km</t>
  </si>
  <si>
    <t>-1947182858</t>
  </si>
  <si>
    <t>https://podminky.urs.cz/item/CS_URS_2021_02/997013509</t>
  </si>
  <si>
    <t>na skládku 15 km</t>
  </si>
  <si>
    <t>značky</t>
  </si>
  <si>
    <t>(0,12+0,02)*14</t>
  </si>
  <si>
    <t>dlažba</t>
  </si>
  <si>
    <t>15,964*14</t>
  </si>
  <si>
    <t>beton</t>
  </si>
  <si>
    <t>(17,28+0,28+2,34)*14</t>
  </si>
  <si>
    <t>lavičky</t>
  </si>
  <si>
    <t>0,3*14</t>
  </si>
  <si>
    <t>dřevo</t>
  </si>
  <si>
    <t>11,776*14</t>
  </si>
  <si>
    <t>sloupky a pletivo</t>
  </si>
  <si>
    <t>(0,372+0,303)*14</t>
  </si>
  <si>
    <t>78</t>
  </si>
  <si>
    <t>997013511</t>
  </si>
  <si>
    <t>Odvoz suti a vybouraných hmot z meziskládky na skládku s naložením a se složením, na vzdálenost do 1 km</t>
  </si>
  <si>
    <t>779455159</t>
  </si>
  <si>
    <t>https://podminky.urs.cz/item/CS_URS_2021_02/997013511</t>
  </si>
  <si>
    <t>0,12+0,02</t>
  </si>
  <si>
    <t>15,964</t>
  </si>
  <si>
    <t>17,28+0,28+2,34</t>
  </si>
  <si>
    <t>0,3</t>
  </si>
  <si>
    <t>11,776</t>
  </si>
  <si>
    <t>0,372+0,303</t>
  </si>
  <si>
    <t>79</t>
  </si>
  <si>
    <t>997221551</t>
  </si>
  <si>
    <t>Vodorovná doprava suti bez naložení, ale se složením a s hrubým urovnáním ze sypkých materiálů, na vzdálenost do 1 km</t>
  </si>
  <si>
    <t>416197121</t>
  </si>
  <si>
    <t>https://podminky.urs.cz/item/CS_URS_2021_02/997221551</t>
  </si>
  <si>
    <t>kamenivo</t>
  </si>
  <si>
    <t>224,866</t>
  </si>
  <si>
    <t>80</t>
  </si>
  <si>
    <t>997221559</t>
  </si>
  <si>
    <t>Vodorovná doprava suti bez naložení, ale se složením a s hrubým urovnáním Příplatek k ceně za každý další i započatý 1 km přes 1 km</t>
  </si>
  <si>
    <t>-1635419193</t>
  </si>
  <si>
    <t>https://podminky.urs.cz/item/CS_URS_2021_02/997221559</t>
  </si>
  <si>
    <t>224,866*14</t>
  </si>
  <si>
    <t>997221561</t>
  </si>
  <si>
    <t>Vodorovná doprava suti bez naložení, ale se složením a s hrubým urovnáním z kusových materiálů, na vzdálenost do 1 km</t>
  </si>
  <si>
    <t>-23120622</t>
  </si>
  <si>
    <t>https://podminky.urs.cz/item/CS_URS_2021_02/997221561</t>
  </si>
  <si>
    <t>asfalt</t>
  </si>
  <si>
    <t>170,588</t>
  </si>
  <si>
    <t>82</t>
  </si>
  <si>
    <t>997221569</t>
  </si>
  <si>
    <t>117690543</t>
  </si>
  <si>
    <t>https://podminky.urs.cz/item/CS_URS_2021_02/997221569</t>
  </si>
  <si>
    <t>na recyklaci 15 km</t>
  </si>
  <si>
    <t>živice</t>
  </si>
  <si>
    <t>170,588*14</t>
  </si>
  <si>
    <t>997013601.</t>
  </si>
  <si>
    <t>Poplatek za uložení stavebního odpadu na skládce (skládkovné) z prostého betonu zatříděného do Katalogu odpadů pod kódem 17 01 01</t>
  </si>
  <si>
    <t>859758341</t>
  </si>
  <si>
    <t>19,9+15,964</t>
  </si>
  <si>
    <t>84</t>
  </si>
  <si>
    <t>997013811.</t>
  </si>
  <si>
    <t>Poplatek za uložení stavebního odpadu na skládce (skládkovné) dřevěného zatříděného do Katalogu odpadů pod kódem 17 02 01</t>
  </si>
  <si>
    <t>-1189738261</t>
  </si>
  <si>
    <t>85</t>
  </si>
  <si>
    <t>997221845.</t>
  </si>
  <si>
    <t>Poplatek za materiál asfaltový k recyklaci</t>
  </si>
  <si>
    <t>-726394492</t>
  </si>
  <si>
    <t>86</t>
  </si>
  <si>
    <t>997013841RP</t>
  </si>
  <si>
    <t>Dobropis za uložení kovového odpadu do sběrny</t>
  </si>
  <si>
    <t>Kg</t>
  </si>
  <si>
    <t>1333281943</t>
  </si>
  <si>
    <t>lavičky a značky</t>
  </si>
  <si>
    <t>300+140</t>
  </si>
  <si>
    <t>372+303</t>
  </si>
  <si>
    <t>87</t>
  </si>
  <si>
    <t>997221655.</t>
  </si>
  <si>
    <t>-175329314</t>
  </si>
  <si>
    <t>88</t>
  </si>
  <si>
    <t>998225111</t>
  </si>
  <si>
    <t>Přesun hmot pro komunikace s krytem z kameniva, monolitickým betonovým nebo živičným dopravní vzdálenost do 200 m jakékoliv délky objektu</t>
  </si>
  <si>
    <t>1726065361</t>
  </si>
  <si>
    <t>https://podminky.urs.cz/item/CS_URS_2021_02/998225111</t>
  </si>
  <si>
    <t>VRN</t>
  </si>
  <si>
    <t>Vedlejší rozpočtové náklady</t>
  </si>
  <si>
    <t>VRN1</t>
  </si>
  <si>
    <t>Průzkumné, geodetické a projektové práce</t>
  </si>
  <si>
    <t>89</t>
  </si>
  <si>
    <t>012103000.</t>
  </si>
  <si>
    <t>Geodetické vytyčení stavby, následné zaměření skutečného provedení díla a geometrický plán</t>
  </si>
  <si>
    <t>Kč</t>
  </si>
  <si>
    <t>1024</t>
  </si>
  <si>
    <t>2085089331</t>
  </si>
  <si>
    <t>90</t>
  </si>
  <si>
    <t>012403000.</t>
  </si>
  <si>
    <t>Fotodokumentace</t>
  </si>
  <si>
    <t>-1934092551</t>
  </si>
  <si>
    <t>VRN3</t>
  </si>
  <si>
    <t>Zařízení staveniště</t>
  </si>
  <si>
    <t>91</t>
  </si>
  <si>
    <t>031103000.</t>
  </si>
  <si>
    <t>Zařízení staveniště ( oplocení ZS, staveništní bunka, mobilní Wc, st.rozvaděč s elektroměrem, napojení na el.a vl. doprava vody )</t>
  </si>
  <si>
    <t>-1467354640</t>
  </si>
  <si>
    <t>92</t>
  </si>
  <si>
    <t>032403000.</t>
  </si>
  <si>
    <t>Vytyčení inženýrských sítí</t>
  </si>
  <si>
    <t>-1060678448</t>
  </si>
  <si>
    <t>93</t>
  </si>
  <si>
    <t>032903000.</t>
  </si>
  <si>
    <t>ZS zabezpečení staveniště informační cedule - cedule investora</t>
  </si>
  <si>
    <t>-909787011</t>
  </si>
  <si>
    <t>VRN4</t>
  </si>
  <si>
    <t>Inženýrská činnost</t>
  </si>
  <si>
    <t>94</t>
  </si>
  <si>
    <t>042503000.</t>
  </si>
  <si>
    <t>BOZP - prostředky kolektivní ochrany, dočasné zábradlí, provazové sítě, jištění lany, informační cedule</t>
  </si>
  <si>
    <t>-1635987062</t>
  </si>
  <si>
    <t>95</t>
  </si>
  <si>
    <t>043134000.</t>
  </si>
  <si>
    <t>Zkoušky zatěžovací statická</t>
  </si>
  <si>
    <t>1424759885</t>
  </si>
  <si>
    <t>96</t>
  </si>
  <si>
    <t>043194000.</t>
  </si>
  <si>
    <t>Vrtané sondy asfaltu</t>
  </si>
  <si>
    <t>738547297</t>
  </si>
  <si>
    <t>05 - D.1.3 - SO.03.b - cyklostezka</t>
  </si>
  <si>
    <t>21121</t>
  </si>
  <si>
    <t>627644833</t>
  </si>
  <si>
    <t>37,3+22,55+4,4+5,3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</si>
  <si>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</si>
  <si>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</si>
  <si>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-2100870093</t>
  </si>
  <si>
    <t>https://podminky.urs.cz/item/CS_URS_2021_02/113107321</t>
  </si>
  <si>
    <t>nájezd bet.dl.</t>
  </si>
  <si>
    <t>11,6+10,5+18,75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</si>
  <si>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</si>
  <si>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</si>
  <si>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-32930258</t>
  </si>
  <si>
    <t>https://podminky.urs.cz/item/CS_URS_2021_02/113107162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</si>
  <si>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</si>
  <si>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</si>
  <si>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-1448557685</t>
  </si>
  <si>
    <t>https://podminky.urs.cz/item/CS_URS_2021_02/113107224</t>
  </si>
  <si>
    <t>167,6+3,7+64+54</t>
  </si>
  <si>
    <t>178598919</t>
  </si>
  <si>
    <t>1164486880</t>
  </si>
  <si>
    <t>704,5*0,3</t>
  </si>
  <si>
    <t>pro skladbu CH - zbytek</t>
  </si>
  <si>
    <t>(2,8+1,9)*0,29</t>
  </si>
  <si>
    <t>nájezd bet.dl.VJ - pod štěrkem</t>
  </si>
  <si>
    <t>(11,6+10,5+18,75)*0,37</t>
  </si>
  <si>
    <t>-1667608873</t>
  </si>
  <si>
    <t>pro oplocení</t>
  </si>
  <si>
    <t>0,3*0,3*0,6*62+0,3*0,3*0,4*6</t>
  </si>
  <si>
    <t>0,3*0,3*0,6*131</t>
  </si>
  <si>
    <t>pro sloupky brány</t>
  </si>
  <si>
    <t>0,6*0,6*0,8*6</t>
  </si>
  <si>
    <t>pro pojezd</t>
  </si>
  <si>
    <t>3*0,6*0,6*2</t>
  </si>
  <si>
    <t>-1058938534</t>
  </si>
  <si>
    <t>227,828+14,526-21,96</t>
  </si>
  <si>
    <t>val</t>
  </si>
  <si>
    <t>537-163,72</t>
  </si>
  <si>
    <t>-7922616</t>
  </si>
  <si>
    <t>593,674*5</t>
  </si>
  <si>
    <t>1146974443</t>
  </si>
  <si>
    <t>373,28</t>
  </si>
  <si>
    <t>-1561214928</t>
  </si>
  <si>
    <t>593,674</t>
  </si>
  <si>
    <t>-1127649671</t>
  </si>
  <si>
    <t>593,674*1,8</t>
  </si>
  <si>
    <t>-346328148</t>
  </si>
  <si>
    <t>21,96</t>
  </si>
  <si>
    <t>-202645358</t>
  </si>
  <si>
    <t>14,4+704,5+59,85+201,55+8,3+32,5</t>
  </si>
  <si>
    <t>1936009788</t>
  </si>
  <si>
    <t>pro zábrany</t>
  </si>
  <si>
    <t>0,5*0,5*0,05*4</t>
  </si>
  <si>
    <t>1130425152</t>
  </si>
  <si>
    <t>0,5*0,5*0,5*4</t>
  </si>
  <si>
    <t>338171113</t>
  </si>
  <si>
    <t>Montáž sloupků a vzpěr plotových ocelových trubkových nebo profilovaných výšky do 2,00 m se zabetonováním do 0,08 m3 do připravených jamek</t>
  </si>
  <si>
    <t>618844381</t>
  </si>
  <si>
    <t>https://podminky.urs.cz/item/CS_URS_2021_02/338171113</t>
  </si>
  <si>
    <t>12+9+41</t>
  </si>
  <si>
    <t>131</t>
  </si>
  <si>
    <t>55342165</t>
  </si>
  <si>
    <t>plotový sloupek pro svařované panely profilovaný oválný 70x100mm dl 1,5-2,0m povrchová úprava Pz a komaxit</t>
  </si>
  <si>
    <t>-79326636</t>
  </si>
  <si>
    <t>55342251</t>
  </si>
  <si>
    <t>sloupek plotový průběžný Pz a poplastovaný 1750/38x1,5mm</t>
  </si>
  <si>
    <t>-1495728147</t>
  </si>
  <si>
    <t>55342270</t>
  </si>
  <si>
    <t>vzpěra plotová poplastovaná 38x1,5mm včetně krytky s uchem 1500mm</t>
  </si>
  <si>
    <t>-142999384</t>
  </si>
  <si>
    <t>15619210</t>
  </si>
  <si>
    <t>krytka plastová D 38/48mm</t>
  </si>
  <si>
    <t>-1590796629</t>
  </si>
  <si>
    <t>Montáž sloupků a vzpěr plotových ocelových trubkových nebo profilovaných výšky do 2,60 m se zabetonováním do 0,08 m3 do připravených jamek</t>
  </si>
  <si>
    <t>232889198</t>
  </si>
  <si>
    <t>pro vrata - SPC vč. dodávky vrat</t>
  </si>
  <si>
    <t>348101230</t>
  </si>
  <si>
    <t>Osazení vrat nebo vrátek k oplocení na sloupky ocelové, plochy jednotlivě přes 4 do 6 m2</t>
  </si>
  <si>
    <t>-635367706</t>
  </si>
  <si>
    <t>https://podminky.urs.cz/item/CS_URS_2021_02/348101230</t>
  </si>
  <si>
    <t>55342341.</t>
  </si>
  <si>
    <t xml:space="preserve">brána kovová dvoukřídlová 4000x1500mm atyp z jacklu vč.sloupků, povrchové úpravy, zámku, kliky, fab, </t>
  </si>
  <si>
    <t>-472987411</t>
  </si>
  <si>
    <t>348171143</t>
  </si>
  <si>
    <t>Montáž oplocení z dílců kovových panelových svařovaných, na ocelové profilované sloupky, výšky přes 1,0 do 1,5 m</t>
  </si>
  <si>
    <t>-1077030171</t>
  </si>
  <si>
    <t>https://podminky.urs.cz/item/CS_URS_2021_02/348171143</t>
  </si>
  <si>
    <t>oplocení mezi DDH a cvičnou dráhou</t>
  </si>
  <si>
    <t>325</t>
  </si>
  <si>
    <t>55342415</t>
  </si>
  <si>
    <t>plotový panel svařovaný v 1,0-1,5m š do 2,5m průměru drátu 5mm oka 55x200mm s dvojitým horizontálním drátem 6mm povrchová úprava PZ komaxit</t>
  </si>
  <si>
    <t>700417604</t>
  </si>
  <si>
    <t>130</t>
  </si>
  <si>
    <t>348172114</t>
  </si>
  <si>
    <t>Montáž vjezdových bran samonosných posuvných jednokřídlových plochy přes 4 do 6 m2</t>
  </si>
  <si>
    <t>-1888719256</t>
  </si>
  <si>
    <t>https://podminky.urs.cz/item/CS_URS_2021_02/348172114</t>
  </si>
  <si>
    <t>348172911</t>
  </si>
  <si>
    <t>Montáž vjezdových bran doplňků pohonu pro bránu</t>
  </si>
  <si>
    <t>-1065415904</t>
  </si>
  <si>
    <t>https://podminky.urs.cz/item/CS_URS_2021_02/348172911</t>
  </si>
  <si>
    <t>55342346.</t>
  </si>
  <si>
    <t>brána kovová pojezdová 3000x1500mm atyp z jacklu vč. sloupků, povrchové úpravy a pohonu</t>
  </si>
  <si>
    <t>1828056022</t>
  </si>
  <si>
    <t>348401120</t>
  </si>
  <si>
    <t>Montáž oplocení z pletiva strojového s napínacími dráty do 1,6 m</t>
  </si>
  <si>
    <t>835476091</t>
  </si>
  <si>
    <t>https://podminky.urs.cz/item/CS_URS_2021_02/348401120</t>
  </si>
  <si>
    <t>21,3+17,1+79,2</t>
  </si>
  <si>
    <t>31327501</t>
  </si>
  <si>
    <t>pletivo drátěné plastifikované se čtvercovými oky 50/2,2mm v 1250mm</t>
  </si>
  <si>
    <t>1311324757</t>
  </si>
  <si>
    <t>117,6*1,02</t>
  </si>
  <si>
    <t>348401350</t>
  </si>
  <si>
    <t>Montáž oplocení z pletiva rozvinutí, uchycení a napnutí drátu napínacího</t>
  </si>
  <si>
    <t>2004888419</t>
  </si>
  <si>
    <t>https://podminky.urs.cz/item/CS_URS_2021_02/348401350</t>
  </si>
  <si>
    <t>117,6*2</t>
  </si>
  <si>
    <t>15619100</t>
  </si>
  <si>
    <t>drát poplastovaný kruhový napínací 2,5/3,5mm</t>
  </si>
  <si>
    <t>-379458278</t>
  </si>
  <si>
    <t>235,2*1,02</t>
  </si>
  <si>
    <t>348401360</t>
  </si>
  <si>
    <t>Montáž oplocení z pletiva rozvinutí, uchycení a napnutí drátu přiháčkování pletiva k napínacímu drátu</t>
  </si>
  <si>
    <t>567530186</t>
  </si>
  <si>
    <t>https://podminky.urs.cz/item/CS_URS_2021_02/348401360</t>
  </si>
  <si>
    <t>-887086773</t>
  </si>
  <si>
    <t>skladba B - cyklostezka - odečet úsek č.2</t>
  </si>
  <si>
    <t>787,5-83</t>
  </si>
  <si>
    <t>skladba B - po zaříznutí</t>
  </si>
  <si>
    <t>3,7+2,35+2,25</t>
  </si>
  <si>
    <t>dobalení asf. po zaříznutí - skl.B</t>
  </si>
  <si>
    <t>32,5</t>
  </si>
  <si>
    <t>-1180969120</t>
  </si>
  <si>
    <t>VJ - pojezdová dlažba</t>
  </si>
  <si>
    <t>138+63,55</t>
  </si>
  <si>
    <t>1865773068</t>
  </si>
  <si>
    <t>1402254858</t>
  </si>
  <si>
    <t>2,8+1,9+5,3+4,4</t>
  </si>
  <si>
    <t>stávající dlažba přeskládaná</t>
  </si>
  <si>
    <t>37,3+22,55</t>
  </si>
  <si>
    <t>-1729877537</t>
  </si>
  <si>
    <t>1392929467</t>
  </si>
  <si>
    <t>135784383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</si>
  <si>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</si>
  <si>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</si>
  <si>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-542966665</t>
  </si>
  <si>
    <t>https://podminky.urs.cz/item/CS_URS_2021_02/596211111</t>
  </si>
  <si>
    <t>1604657895</t>
  </si>
  <si>
    <t>14,4*1,03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</si>
  <si>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</si>
  <si>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</si>
  <si>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-971778930</t>
  </si>
  <si>
    <t>https://podminky.urs.cz/item/CS_URS_2021_02/596212212</t>
  </si>
  <si>
    <t>červená</t>
  </si>
  <si>
    <t>11,6+16,2+17+18,75</t>
  </si>
  <si>
    <t>šedá</t>
  </si>
  <si>
    <t>127,5+10,5</t>
  </si>
  <si>
    <t>59245004</t>
  </si>
  <si>
    <t>dlažba tvar čtverec betonová 200x200x80mm barevná antracit</t>
  </si>
  <si>
    <t>449883675</t>
  </si>
  <si>
    <t>63,55*1,02</t>
  </si>
  <si>
    <t>59245030</t>
  </si>
  <si>
    <t>dlažba tvar čtverec betonová 200x200x80mm přírodní šedá</t>
  </si>
  <si>
    <t>825006999</t>
  </si>
  <si>
    <t>138*1,02</t>
  </si>
  <si>
    <t>915241111</t>
  </si>
  <si>
    <t>Bezpečnostní barevný povrch vozovek červený pro podklad asfaltový - nátěr protismykový</t>
  </si>
  <si>
    <t>1723442667</t>
  </si>
  <si>
    <t>https://podminky.urs.cz/item/CS_URS_2021_02/915241111</t>
  </si>
  <si>
    <t>32,65+28,9</t>
  </si>
  <si>
    <t>912111121</t>
  </si>
  <si>
    <t>Montáž zábrany parkovací tvaru U přichycené šrouby</t>
  </si>
  <si>
    <t>1938832050</t>
  </si>
  <si>
    <t>https://podminky.urs.cz/item/CS_URS_2021_02/912111121</t>
  </si>
  <si>
    <t>74910RP9</t>
  </si>
  <si>
    <t>Příčná zábrana z trubek 48/5 mm žárově zink. vč.nátěru 1400/1100 mm vč.výplně</t>
  </si>
  <si>
    <t>-1039779956</t>
  </si>
  <si>
    <t>1198453927</t>
  </si>
  <si>
    <t>984188330</t>
  </si>
  <si>
    <t>1932360758</t>
  </si>
  <si>
    <t>265906205</t>
  </si>
  <si>
    <t>IP2</t>
  </si>
  <si>
    <t>-740421397</t>
  </si>
  <si>
    <t>C9a</t>
  </si>
  <si>
    <t>C9b</t>
  </si>
  <si>
    <t>-616571848</t>
  </si>
  <si>
    <t>A19</t>
  </si>
  <si>
    <t>A22</t>
  </si>
  <si>
    <t>A7b</t>
  </si>
  <si>
    <t>-796014848</t>
  </si>
  <si>
    <t>E13</t>
  </si>
  <si>
    <t>172645233</t>
  </si>
  <si>
    <t>205172294</t>
  </si>
  <si>
    <t>903513205</t>
  </si>
  <si>
    <t>-89499860</t>
  </si>
  <si>
    <t>165</t>
  </si>
  <si>
    <t>54882175</t>
  </si>
  <si>
    <t>3,3</t>
  </si>
  <si>
    <t>-589486456</t>
  </si>
  <si>
    <t>85+165</t>
  </si>
  <si>
    <t>2141116031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</si>
  <si>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</si>
  <si>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</si>
  <si>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1915730190</t>
  </si>
  <si>
    <t>https://podminky.urs.cz/item/CS_URS_2021_02/916131213</t>
  </si>
  <si>
    <t>81,4</t>
  </si>
  <si>
    <t>12,35+12,3+4,8+9,5+4,8+4,7+2,15+4,1+2,3+4,2</t>
  </si>
  <si>
    <t>59217031</t>
  </si>
  <si>
    <t>obrubník betonový silniční 1000x150x250mm</t>
  </si>
  <si>
    <t>79299342</t>
  </si>
  <si>
    <t>142,6*1,01</t>
  </si>
  <si>
    <t>-369908900</t>
  </si>
  <si>
    <t>506</t>
  </si>
  <si>
    <t>5,85+5,15+5,6+5,6+4,15+4,15+5,6+6,2+10,4</t>
  </si>
  <si>
    <t>-1068173775</t>
  </si>
  <si>
    <t>506*1,01</t>
  </si>
  <si>
    <t>59217017</t>
  </si>
  <si>
    <t>obrubník betonový chodníkový 1000x100x250mm</t>
  </si>
  <si>
    <t>-499191957</t>
  </si>
  <si>
    <t>52,7*1,01</t>
  </si>
  <si>
    <t>-765201829</t>
  </si>
  <si>
    <t>9,3+0,4+0,4+5,85+5,6+82,75</t>
  </si>
  <si>
    <t>-678428049</t>
  </si>
  <si>
    <t>953965132</t>
  </si>
  <si>
    <t>Kotvy chemické s vyvrtáním otvoru kotevní šrouby pro chemické kotvy, velikost M 16, délka 260 mm</t>
  </si>
  <si>
    <t>-73081344</t>
  </si>
  <si>
    <t>https://podminky.urs.cz/item/CS_URS_2021_02/953965132</t>
  </si>
  <si>
    <t>102989998</t>
  </si>
  <si>
    <t>122*0,3*0,6</t>
  </si>
  <si>
    <t>962042321</t>
  </si>
  <si>
    <t>Bourání zdiva z betonu prostého nadzákladového objemu přes 1 m3</t>
  </si>
  <si>
    <t>-1881317296</t>
  </si>
  <si>
    <t>https://podminky.urs.cz/item/CS_URS_2021_02/962042321</t>
  </si>
  <si>
    <t>podezdívka oplocení</t>
  </si>
  <si>
    <t>122*0,3*0,5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</si>
  <si>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</si>
  <si>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</si>
  <si>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948143006</t>
  </si>
  <si>
    <t>https://podminky.urs.cz/item/CS_URS_2021_02/979054451</t>
  </si>
  <si>
    <t>-2011740316</t>
  </si>
  <si>
    <t>dlažba na skládku</t>
  </si>
  <si>
    <t>2,522*14</t>
  </si>
  <si>
    <t>zpět k použití z meziskládky 1km</t>
  </si>
  <si>
    <t>15,561</t>
  </si>
  <si>
    <t>(43,92+40,26)*14</t>
  </si>
  <si>
    <t>1835684810</t>
  </si>
  <si>
    <t>2,522+15,561</t>
  </si>
  <si>
    <t>43,92+40,26</t>
  </si>
  <si>
    <t>472660184</t>
  </si>
  <si>
    <t>6,945+20,17+167,794</t>
  </si>
  <si>
    <t>-468579044</t>
  </si>
  <si>
    <t>194,909*14</t>
  </si>
  <si>
    <t>1408947749</t>
  </si>
  <si>
    <t>63,646</t>
  </si>
  <si>
    <t>-335571157</t>
  </si>
  <si>
    <t>63,646*14</t>
  </si>
  <si>
    <t>-1657300760</t>
  </si>
  <si>
    <t>2,522+84,18</t>
  </si>
  <si>
    <t>2029948376</t>
  </si>
  <si>
    <t>-1433633300</t>
  </si>
  <si>
    <t>194,909</t>
  </si>
  <si>
    <t>475310543</t>
  </si>
  <si>
    <t>1213174591</t>
  </si>
  <si>
    <t>-1020447937</t>
  </si>
  <si>
    <t>-2134954748</t>
  </si>
  <si>
    <t>-1177565423</t>
  </si>
  <si>
    <t>032603000.</t>
  </si>
  <si>
    <t>Dopravně inženýrské opatření ( PD dočasného značení, dopravní opatření )</t>
  </si>
  <si>
    <t>699126873</t>
  </si>
  <si>
    <t>-678854854</t>
  </si>
  <si>
    <t>981857644</t>
  </si>
  <si>
    <t>1018958756</t>
  </si>
  <si>
    <t>18769398</t>
  </si>
  <si>
    <t>06 - D.1.5 - Úprava území</t>
  </si>
  <si>
    <t>111111331</t>
  </si>
  <si>
    <t>Odstranění ruderálního porostu z plochy přes 500 m2 v rovině nebo na svahu do 1:5</t>
  </si>
  <si>
    <t>2124895522</t>
  </si>
  <si>
    <t>https://podminky.urs.cz/item/CS_URS_2021_02/111111331</t>
  </si>
  <si>
    <t>pokosení trvalkových záhonů 1xza rok</t>
  </si>
  <si>
    <t>2*490</t>
  </si>
  <si>
    <t>111212351</t>
  </si>
  <si>
    <t>Odstranění nevhodných dřevin průměru kmene do 100 mm výšky přes 1 m s odstraněním pařezu do 100 m2 v rovině nebo na svahu do 1:5</t>
  </si>
  <si>
    <t>-1787564767</t>
  </si>
  <si>
    <t>https://podminky.urs.cz/item/CS_URS_2021_02/111212351</t>
  </si>
  <si>
    <t>40+40+20</t>
  </si>
  <si>
    <t>111301111</t>
  </si>
  <si>
    <t>Sejmutí drnu tl. do 100 mm, v jakékoliv ploše</t>
  </si>
  <si>
    <t>1530094420</t>
  </si>
  <si>
    <t>https://podminky.urs.cz/item/CS_URS_2021_02/111301111</t>
  </si>
  <si>
    <t>2200+120+160+135+245+120+200+270+110+30+70</t>
  </si>
  <si>
    <t>112151111</t>
  </si>
  <si>
    <t>Pokácení stromu směrové v celku s odřezáním kmene a s odvětvením průměru kmene přes 100 do 200 mm</t>
  </si>
  <si>
    <t>-1218210365</t>
  </si>
  <si>
    <t>https://podminky.urs.cz/item/CS_URS_2021_02/112151111</t>
  </si>
  <si>
    <t>112151112</t>
  </si>
  <si>
    <t>Pokácení stromu směrové v celku s odřezáním kmene a s odvětvením průměru kmene přes 200 do 300 mm</t>
  </si>
  <si>
    <t>607333717</t>
  </si>
  <si>
    <t>https://podminky.urs.cz/item/CS_URS_2021_02/112151112</t>
  </si>
  <si>
    <t>112151114</t>
  </si>
  <si>
    <t>Pokácení stromu směrové v celku s odřezáním kmene a s odvětvením průměru kmene přes 400 do 500 mm</t>
  </si>
  <si>
    <t>60149442</t>
  </si>
  <si>
    <t>https://podminky.urs.cz/item/CS_URS_2021_02/112151114</t>
  </si>
  <si>
    <t>112201111</t>
  </si>
  <si>
    <t>Odstranění pařezu v rovině nebo na svahu do 1:5 o průměru pařezu na řezné ploše do 200 mm</t>
  </si>
  <si>
    <t>-1280797963</t>
  </si>
  <si>
    <t>https://podminky.urs.cz/item/CS_URS_2021_02/112201111</t>
  </si>
  <si>
    <t>112201112</t>
  </si>
  <si>
    <t>Odstranění pařezu v rovině nebo na svahu do 1:5 o průměru pařezu na řezné ploše přes 200 do 300 mm</t>
  </si>
  <si>
    <t>-1976532003</t>
  </si>
  <si>
    <t>https://podminky.urs.cz/item/CS_URS_2021_02/112201112</t>
  </si>
  <si>
    <t>112201114</t>
  </si>
  <si>
    <t>Odstranění pařezu v rovině nebo na svahu do 1:5 o průměru pařezu na řezné ploše přes 400 do 500 mm</t>
  </si>
  <si>
    <t>-1568643228</t>
  </si>
  <si>
    <t>https://podminky.urs.cz/item/CS_URS_2021_02/112201114</t>
  </si>
  <si>
    <t>122251103</t>
  </si>
  <si>
    <t>Odkopávky a prokopávky nezapažené strojně v hornině třídy těžitelnosti I skupiny 3 přes 50 do 100 m3</t>
  </si>
  <si>
    <t>-530532952</t>
  </si>
  <si>
    <t>https://podminky.urs.cz/item/CS_URS_2021_02/122251103</t>
  </si>
  <si>
    <t>použít na stavbě</t>
  </si>
  <si>
    <t>28+49</t>
  </si>
  <si>
    <t>162201402</t>
  </si>
  <si>
    <t>Vodorovné přemístění větví, kmenů nebo pařezů s naložením, složením a dopravou do 1000 m větví stromů listnatých, průměru kmene přes 300 do 500 mm</t>
  </si>
  <si>
    <t>-1673408888</t>
  </si>
  <si>
    <t>https://podminky.urs.cz/item/CS_URS_2021_02/162201402</t>
  </si>
  <si>
    <t>162201412</t>
  </si>
  <si>
    <t>Vodorovné přemístění větví, kmenů nebo pařezů s naložením, složením a dopravou do 1000 m kmenů stromů listnatých, průměru přes 300 do 500 mm</t>
  </si>
  <si>
    <t>579041223</t>
  </si>
  <si>
    <t>https://podminky.urs.cz/item/CS_URS_2021_02/162201412</t>
  </si>
  <si>
    <t>162201422</t>
  </si>
  <si>
    <t>Vodorovné přemístění větví, kmenů nebo pařezů s naložením, složením a dopravou do 1000 m pařezů kmenů, průměru přes 300 do 500 mm</t>
  </si>
  <si>
    <t>729625691</t>
  </si>
  <si>
    <t>https://podminky.urs.cz/item/CS_URS_2021_02/162201422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</si>
  <si>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</si>
  <si>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</si>
  <si>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-82514167</t>
  </si>
  <si>
    <t>https://podminky.urs.cz/item/CS_URS_2021_02/162301932</t>
  </si>
  <si>
    <t>13*9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</si>
  <si>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</si>
  <si>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</si>
  <si>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155285410</t>
  </si>
  <si>
    <t>https://podminky.urs.cz/item/CS_URS_2021_02/162301952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</si>
  <si>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</si>
  <si>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</si>
  <si>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-311503023</t>
  </si>
  <si>
    <t>https://podminky.urs.cz/item/CS_URS_2021_02/162301972</t>
  </si>
  <si>
    <t>162702111</t>
  </si>
  <si>
    <t>Vodorovné přemístění drnu na suchu na vzdálenost přes 5000 do 6000 m</t>
  </si>
  <si>
    <t>-1608743897</t>
  </si>
  <si>
    <t>https://podminky.urs.cz/item/CS_URS_2021_02/162702111</t>
  </si>
  <si>
    <t>3660</t>
  </si>
  <si>
    <t>162702119</t>
  </si>
  <si>
    <t>Vodorovné přemístění drnu na suchu Příplatek k ceně za každých dalších i započatých 1000 m</t>
  </si>
  <si>
    <t>577010006</t>
  </si>
  <si>
    <t>https://podminky.urs.cz/item/CS_URS_2021_02/162702119</t>
  </si>
  <si>
    <t>3660*4</t>
  </si>
  <si>
    <t>180405111</t>
  </si>
  <si>
    <t>Založení trávníků ve vegetačních dlaždicích nebo prefabrikátech výsevem semene v rovině nebo na svahu do 1:5</t>
  </si>
  <si>
    <t>-1042641161</t>
  </si>
  <si>
    <t>https://podminky.urs.cz/item/CS_URS_2021_02/180405111</t>
  </si>
  <si>
    <t>00572410.</t>
  </si>
  <si>
    <t>osivo směs travní parková 25g/m2</t>
  </si>
  <si>
    <t>370279024</t>
  </si>
  <si>
    <t>1,35</t>
  </si>
  <si>
    <t>181006111</t>
  </si>
  <si>
    <t>Rozprostření zemin schopných zúrodnění v rovině a ve sklonu do 1:5, tloušťka vrstvy do 0,10 m</t>
  </si>
  <si>
    <t>-1079038853</t>
  </si>
  <si>
    <t>https://podminky.urs.cz/item/CS_URS_2021_02/181006111</t>
  </si>
  <si>
    <t>280+490+2840</t>
  </si>
  <si>
    <t>10364101</t>
  </si>
  <si>
    <t>zemina pro terénní úpravy -  ornice vč.dopravy</t>
  </si>
  <si>
    <t>1697290769</t>
  </si>
  <si>
    <t>28*1,8+284*1,8</t>
  </si>
  <si>
    <t>58331289</t>
  </si>
  <si>
    <t>kamenivo těžené drobné frakce 0/2 - písek</t>
  </si>
  <si>
    <t>1822932559</t>
  </si>
  <si>
    <t>49*1,8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</si>
  <si>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</si>
  <si>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</si>
  <si>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-792088869</t>
  </si>
  <si>
    <t>https://podminky.urs.cz/item/CS_URS_2021_02/181151311</t>
  </si>
  <si>
    <t>181451131</t>
  </si>
  <si>
    <t>Založení trávníku na půdě předem připravené plochy přes 1000 m2 výsevem včetně utažení parkového v rovině nebo na svahu do 1:5</t>
  </si>
  <si>
    <t>456700152</t>
  </si>
  <si>
    <t>https://podminky.urs.cz/item/CS_URS_2021_02/181451131</t>
  </si>
  <si>
    <t>2840</t>
  </si>
  <si>
    <t>576268724</t>
  </si>
  <si>
    <t>182103RP1</t>
  </si>
  <si>
    <t>Konstrukce pro popínavé rostliny ze svařované sítě 6mm oka 100/200 mm vč.mat. upevnění a ukotvení</t>
  </si>
  <si>
    <t>-350507666</t>
  </si>
  <si>
    <t>182911131</t>
  </si>
  <si>
    <t>Vyplnění otvorů zpevňovacích prefabrikátů ornicí nebo substrátem vrstvou tloušťky přes 100 do 150 mm pro výsadbu rostlin na svahu přes 1:2 do 1:1</t>
  </si>
  <si>
    <t>-830575446</t>
  </si>
  <si>
    <t>https://podminky.urs.cz/item/CS_URS_2021_02/182911131</t>
  </si>
  <si>
    <t>10371500</t>
  </si>
  <si>
    <t>substrát pro trávníky VL</t>
  </si>
  <si>
    <t>-925121530</t>
  </si>
  <si>
    <t>2,7</t>
  </si>
  <si>
    <t>183101221</t>
  </si>
  <si>
    <t>Hloubení jamek pro vysazování rostlin v zemině tř.1 až 4 s výměnou půdy z 50% v rovině nebo na svahu do 1:5, objemu přes 0,40 do 1,00 m3</t>
  </si>
  <si>
    <t>674902313</t>
  </si>
  <si>
    <t>https://podminky.urs.cz/item/CS_URS_2021_02/183101221</t>
  </si>
  <si>
    <t>10321100.</t>
  </si>
  <si>
    <t xml:space="preserve">Substrát zahradnický B, 0,5 m3/strom_x000D_
</t>
  </si>
  <si>
    <t>202119311</t>
  </si>
  <si>
    <t>7,5</t>
  </si>
  <si>
    <t>10321RP2.</t>
  </si>
  <si>
    <t xml:space="preserve">Hydrogel pro použití do půdy, 2kg/m3_x000D_
</t>
  </si>
  <si>
    <t>1423198010</t>
  </si>
  <si>
    <t>183111113</t>
  </si>
  <si>
    <t>Hloubení jamek pro vysazování rostlin v zemině tř.1 až 4 bez výměny půdy v rovině nebo na svahu do 1:5, objemu přes 0,005 do 0,01 m3</t>
  </si>
  <si>
    <t>-555683743</t>
  </si>
  <si>
    <t>https://podminky.urs.cz/item/CS_URS_2021_02/183111113</t>
  </si>
  <si>
    <t>754+6077</t>
  </si>
  <si>
    <t>183211312</t>
  </si>
  <si>
    <t>Výsadba květin do připravené půdy se zalitím do připravené půdy, se zalitím trvalek prostokořenných</t>
  </si>
  <si>
    <t>-743471049</t>
  </si>
  <si>
    <t>https://podminky.urs.cz/item/CS_URS_2021_02/183211312</t>
  </si>
  <si>
    <t>6077</t>
  </si>
  <si>
    <t>00572RP10</t>
  </si>
  <si>
    <t xml:space="preserve">Ajuga reptans ‘Atropurpurea’, K9_x000D_
</t>
  </si>
  <si>
    <t>-114150504</t>
  </si>
  <si>
    <t>00572RP11</t>
  </si>
  <si>
    <t xml:space="preserve">Anemone ‘Wild Swan’, K9_x000D_
_x000D_
</t>
  </si>
  <si>
    <t>685380565</t>
  </si>
  <si>
    <t>00572RP12</t>
  </si>
  <si>
    <t xml:space="preserve">Aster dumosus ‘Blaue Lagune’, K9_x000D_
_x000D_
</t>
  </si>
  <si>
    <t>752544641</t>
  </si>
  <si>
    <t>809</t>
  </si>
  <si>
    <t>00572RP13</t>
  </si>
  <si>
    <t xml:space="preserve">Aster dumosus ‘Kristina’, K9_x000D_
</t>
  </si>
  <si>
    <t>-963600350</t>
  </si>
  <si>
    <t>156</t>
  </si>
  <si>
    <t>00572RP14</t>
  </si>
  <si>
    <t xml:space="preserve">Calamagrostis x acutiflora ‘Karl Foester’, K13_x000D_
</t>
  </si>
  <si>
    <t>-1239093693</t>
  </si>
  <si>
    <t>576</t>
  </si>
  <si>
    <t>00572RP15</t>
  </si>
  <si>
    <t xml:space="preserve">Coreopsis grandiflora ‘Illico’_x000D_
_x000D_
_x000D_
</t>
  </si>
  <si>
    <t>-90903917</t>
  </si>
  <si>
    <t>435</t>
  </si>
  <si>
    <t>00572RP16</t>
  </si>
  <si>
    <t xml:space="preserve">Coreopsis verticillata ‘Zagreb’, K9_x000D_
</t>
  </si>
  <si>
    <t>1534042779</t>
  </si>
  <si>
    <t>00572RP17</t>
  </si>
  <si>
    <t xml:space="preserve">Deschampsia caespitosa ‘Palava’, K13_x000D_
</t>
  </si>
  <si>
    <t>975811504</t>
  </si>
  <si>
    <t>00572RP18</t>
  </si>
  <si>
    <t xml:space="preserve">Euphorbia polychroma K9_x000D_
</t>
  </si>
  <si>
    <t>-610911643</t>
  </si>
  <si>
    <t>159</t>
  </si>
  <si>
    <t>00572RP19</t>
  </si>
  <si>
    <t xml:space="preserve">Festuca maieri, K9_x000D_
</t>
  </si>
  <si>
    <t>1639019741</t>
  </si>
  <si>
    <t>364</t>
  </si>
  <si>
    <t>00572RP20</t>
  </si>
  <si>
    <t xml:space="preserve">Gaura lindheimeri, K9_x000D_
</t>
  </si>
  <si>
    <t>-1774130557</t>
  </si>
  <si>
    <t>00572RP21</t>
  </si>
  <si>
    <t xml:space="preserve">Helictotrichon sempervirens, K9_x000D_
</t>
  </si>
  <si>
    <t>1389227663</t>
  </si>
  <si>
    <t>00572RP22</t>
  </si>
  <si>
    <t xml:space="preserve">Molinia caerulea ‘Moorhexe’ K9_x000D_
_x000D_
</t>
  </si>
  <si>
    <t>1938351506</t>
  </si>
  <si>
    <t>00572RP23</t>
  </si>
  <si>
    <t xml:space="preserve">Origanum vulgare ‘Compactum’ K9_x000D_
</t>
  </si>
  <si>
    <t>39540458</t>
  </si>
  <si>
    <t>789</t>
  </si>
  <si>
    <t>00572RP24</t>
  </si>
  <si>
    <t xml:space="preserve">Panicum virgatum ‘Rehbraun’, K9_x000D_
</t>
  </si>
  <si>
    <t>498976184</t>
  </si>
  <si>
    <t>276</t>
  </si>
  <si>
    <t>00572RP25</t>
  </si>
  <si>
    <t xml:space="preserve">Pennisetum alopecuroides ‘Hameln’, K9_x000D_
</t>
  </si>
  <si>
    <t>-1989908366</t>
  </si>
  <si>
    <t>00572RP26</t>
  </si>
  <si>
    <t xml:space="preserve">Rudbeckia fulgida ‘Goldsturm’, K9_x000D_
_x000D_
</t>
  </si>
  <si>
    <t>1918073307</t>
  </si>
  <si>
    <t>00572RP27</t>
  </si>
  <si>
    <t xml:space="preserve">Salvia nemorosa ‘Caradonna’ K9_x000D_
</t>
  </si>
  <si>
    <t>752725140</t>
  </si>
  <si>
    <t>708</t>
  </si>
  <si>
    <t>00572RP28</t>
  </si>
  <si>
    <t xml:space="preserve">Sedum telephium ‘Herbstfreude’, K9_x000D_
_x000D_
</t>
  </si>
  <si>
    <t>-615008954</t>
  </si>
  <si>
    <t>432</t>
  </si>
  <si>
    <t>00572RP29</t>
  </si>
  <si>
    <t xml:space="preserve">Sedum praecox, K9_x000D_
</t>
  </si>
  <si>
    <t>-1903770326</t>
  </si>
  <si>
    <t>162</t>
  </si>
  <si>
    <t>00572RP30</t>
  </si>
  <si>
    <t xml:space="preserve">Stachys byzantina, K9_x000D_
_x000D_
</t>
  </si>
  <si>
    <t>1655543835</t>
  </si>
  <si>
    <t>357</t>
  </si>
  <si>
    <t>00572RP31</t>
  </si>
  <si>
    <t xml:space="preserve">Waldsteinia ternata, K9_x000D_
_x000D_
</t>
  </si>
  <si>
    <t>1576426806</t>
  </si>
  <si>
    <t>183211313</t>
  </si>
  <si>
    <t>Výsadba květin do připravené půdy se zalitím do připravené půdy, se zalitím cibulí nebo hlíz</t>
  </si>
  <si>
    <t>84796149</t>
  </si>
  <si>
    <t>https://podminky.urs.cz/item/CS_URS_2021_02/183211313</t>
  </si>
  <si>
    <t>12530</t>
  </si>
  <si>
    <t>00572RP32</t>
  </si>
  <si>
    <t xml:space="preserve">Narcissus ‘Carlton’_x000D_
_x000D_
_x000D_
</t>
  </si>
  <si>
    <t>-1287605230</t>
  </si>
  <si>
    <t>9960</t>
  </si>
  <si>
    <t>00572RP33</t>
  </si>
  <si>
    <t xml:space="preserve">Tulipa praestans_x000D_
_x000D_
_x000D_
_x000D_
</t>
  </si>
  <si>
    <t>749039343</t>
  </si>
  <si>
    <t>2570</t>
  </si>
  <si>
    <t>183402131</t>
  </si>
  <si>
    <t>Rozrušení půdy na hloubku přes 50 do 150 mm souvislé plochy přes 500 m2 v rovině nebo na svahu do 1:5</t>
  </si>
  <si>
    <t>-458934800</t>
  </si>
  <si>
    <t>https://podminky.urs.cz/item/CS_URS_2021_02/183402131</t>
  </si>
  <si>
    <t>183403131</t>
  </si>
  <si>
    <t>Obdělání půdy rytím půdy hl. do 200 mm v zemině tř. 1 až 2 v rovině nebo na svahu do 1:5</t>
  </si>
  <si>
    <t>-1555115416</t>
  </si>
  <si>
    <t>https://podminky.urs.cz/item/CS_URS_2021_02/183403131</t>
  </si>
  <si>
    <t>490</t>
  </si>
  <si>
    <t>183403153</t>
  </si>
  <si>
    <t>Obdělání půdy hrabáním v rovině nebo na svahu do 1:5</t>
  </si>
  <si>
    <t>-2090867286</t>
  </si>
  <si>
    <t>https://podminky.urs.cz/item/CS_URS_2021_02/183403153</t>
  </si>
  <si>
    <t>490+8520</t>
  </si>
  <si>
    <t>183403161</t>
  </si>
  <si>
    <t>Obdělání půdy válením v rovině nebo na svahu do 1:5</t>
  </si>
  <si>
    <t>-327754468</t>
  </si>
  <si>
    <t>https://podminky.urs.cz/item/CS_URS_2021_02/183403161</t>
  </si>
  <si>
    <t>5680</t>
  </si>
  <si>
    <t>184102111</t>
  </si>
  <si>
    <t>Výsadba dřeviny s balem do předem vyhloubené jamky se zalitím v rovině nebo na svahu do 1:5, při průměru balu přes 100 do 200 mm</t>
  </si>
  <si>
    <t>-563899476</t>
  </si>
  <si>
    <t>https://podminky.urs.cz/item/CS_URS_2021_02/184102111</t>
  </si>
  <si>
    <t>60+41+95+325+50+23+148+12</t>
  </si>
  <si>
    <t>02652RP1</t>
  </si>
  <si>
    <t xml:space="preserve">Cornus alba ‘Sibirica’, 40-60, K2_x000D_
</t>
  </si>
  <si>
    <t>-908365717</t>
  </si>
  <si>
    <t>02652RP2</t>
  </si>
  <si>
    <t xml:space="preserve">Cornus kousa, 40-60, K2_x000D_
_x000D_
</t>
  </si>
  <si>
    <t>1071060267</t>
  </si>
  <si>
    <t>02652RP3</t>
  </si>
  <si>
    <t xml:space="preserve">Cytisus nigricans ‘Cyni’, 20-30, K2_x000D_
_x000D_
_x000D_
</t>
  </si>
  <si>
    <t>-75981843</t>
  </si>
  <si>
    <t>02652RP4</t>
  </si>
  <si>
    <t xml:space="preserve">Hedera helix, 20-30, k13_x000D_
_x000D_
_x000D_
_x000D_
</t>
  </si>
  <si>
    <t>-970790109</t>
  </si>
  <si>
    <t>02652RP5</t>
  </si>
  <si>
    <t xml:space="preserve">Potentila fruticosa ‘Goldteppich’, 20-30, K2_x000D_
</t>
  </si>
  <si>
    <t>-1739688778</t>
  </si>
  <si>
    <t>02652RP6</t>
  </si>
  <si>
    <t xml:space="preserve">Pyracantha ‘Soleil D’or’, 80-100, K5_x000D_
_x000D_
</t>
  </si>
  <si>
    <t>748527138</t>
  </si>
  <si>
    <t>02652RP7</t>
  </si>
  <si>
    <t xml:space="preserve">Spiraea cinerea ‘Grefsheim’, 20-30, k13_x000D_
_x000D_
_x000D_
</t>
  </si>
  <si>
    <t>535169131</t>
  </si>
  <si>
    <t>148</t>
  </si>
  <si>
    <t>02652RP8</t>
  </si>
  <si>
    <t xml:space="preserve">Akebia quinata, K2_x000D_
</t>
  </si>
  <si>
    <t>84170447</t>
  </si>
  <si>
    <t>184102115</t>
  </si>
  <si>
    <t>Výsadba dřeviny s balem do předem vyhloubené jamky se zalitím v rovině nebo na svahu do 1:5, při průměru balu přes 500 do 600 mm</t>
  </si>
  <si>
    <t>-194663987</t>
  </si>
  <si>
    <t>https://podminky.urs.cz/item/CS_URS_2021_02/184102115</t>
  </si>
  <si>
    <t>02650RP1</t>
  </si>
  <si>
    <t xml:space="preserve">Prunus avium ‘Plena’, vícekmen, 250-300 cm_x000D_
</t>
  </si>
  <si>
    <t>1627365668</t>
  </si>
  <si>
    <t>02650RP2</t>
  </si>
  <si>
    <t xml:space="preserve">Prunus avium ‘Plena’, VK, obvod kmene 14-16 cm, bal_x000D_
_x000D_
</t>
  </si>
  <si>
    <t>-2143445943</t>
  </si>
  <si>
    <t>02650432.</t>
  </si>
  <si>
    <t xml:space="preserve">Betula jacquemontii, vícekmen, 250-300 cm_x000D_
</t>
  </si>
  <si>
    <t>-328593637</t>
  </si>
  <si>
    <t>184215113</t>
  </si>
  <si>
    <t>Ukotvení dřeviny kůly jedním kůlem, délky přes 2 do 3 m</t>
  </si>
  <si>
    <t>-1083023573</t>
  </si>
  <si>
    <t>https://podminky.urs.cz/item/CS_URS_2021_02/184215113</t>
  </si>
  <si>
    <t>184215133</t>
  </si>
  <si>
    <t>Ukotvení dřeviny kůly třemi kůly, délky přes 2 do 3 m</t>
  </si>
  <si>
    <t>1559080220</t>
  </si>
  <si>
    <t>https://podminky.urs.cz/item/CS_URS_2021_02/184215133</t>
  </si>
  <si>
    <t>05217RP4</t>
  </si>
  <si>
    <t xml:space="preserve">Kůl vyvazovací impregnovaný 250 x 8 cm, 3 ks/vysokokmen, 1ks/vícekmen_x000D_
</t>
  </si>
  <si>
    <t>1421662889</t>
  </si>
  <si>
    <t>05217RP5</t>
  </si>
  <si>
    <t xml:space="preserve">Příčka spojovací ke kůlům impregnovaná 60 x 8 cm, 12 ks/strom_x000D_
</t>
  </si>
  <si>
    <t>1130231650</t>
  </si>
  <si>
    <t>120</t>
  </si>
  <si>
    <t>05217RP6</t>
  </si>
  <si>
    <t xml:space="preserve">Vázací popruh, šíře 2 cm_x000D_
_x000D_
</t>
  </si>
  <si>
    <t>-1558096200</t>
  </si>
  <si>
    <t>184215411</t>
  </si>
  <si>
    <t>Zhotovení závlahové mísy u solitérních dřevin v rovině nebo na svahu do 1:5, o průměru mísy do 0,5 m</t>
  </si>
  <si>
    <t>456405026</t>
  </si>
  <si>
    <t>https://podminky.urs.cz/item/CS_URS_2021_02/184215411</t>
  </si>
  <si>
    <t>184501141</t>
  </si>
  <si>
    <t>Zhotovení obalu kmene z rákosové nebo kokosové rohože v rovině nebo na svahu do 1:5</t>
  </si>
  <si>
    <t>1958840357</t>
  </si>
  <si>
    <t>https://podminky.urs.cz/item/CS_URS_2021_02/184501141</t>
  </si>
  <si>
    <t>5,4</t>
  </si>
  <si>
    <t>61894003.</t>
  </si>
  <si>
    <t xml:space="preserve">Rákosová rohož, výška min. 180 cm, 0,3bm/strom_x000D_
</t>
  </si>
  <si>
    <t>1573303601</t>
  </si>
  <si>
    <t>184801121</t>
  </si>
  <si>
    <t>Ošetření vysazených dřevin solitérních v rovině nebo na svahu do 1:5</t>
  </si>
  <si>
    <t>1840425263</t>
  </si>
  <si>
    <t>https://podminky.urs.cz/item/CS_URS_2021_02/184801121</t>
  </si>
  <si>
    <t>184802111</t>
  </si>
  <si>
    <t>Chemické odplevelení půdy před založením kultury, trávníku nebo zpevněných ploch o výměře jednotlivě přes 20 m2 v rovině nebo na svahu do 1:5 postřikem na široko</t>
  </si>
  <si>
    <t>-2029925738</t>
  </si>
  <si>
    <t>https://podminky.urs.cz/item/CS_URS_2021_02/184802111</t>
  </si>
  <si>
    <t>420+735+4260</t>
  </si>
  <si>
    <t>25234001</t>
  </si>
  <si>
    <t>herbicid totální systémový neselektivní</t>
  </si>
  <si>
    <t>litr</t>
  </si>
  <si>
    <t>1424156645</t>
  </si>
  <si>
    <t>0,21+0,36+1,9</t>
  </si>
  <si>
    <t>184852322</t>
  </si>
  <si>
    <t>Řez stromů prováděný lezeckou technikou výchovný (S-RV) alejové stromy, výšky přes 4 do 6 m</t>
  </si>
  <si>
    <t>1391608863</t>
  </si>
  <si>
    <t>https://podminky.urs.cz/item/CS_URS_2021_02/184852322</t>
  </si>
  <si>
    <t>2*20</t>
  </si>
  <si>
    <t>184911421</t>
  </si>
  <si>
    <t>Mulčování vysazených rostlin mulčovací kůrou, tl. do 100 mm v rovině nebo na svahu do 1:5</t>
  </si>
  <si>
    <t>-1787960796</t>
  </si>
  <si>
    <t>https://podminky.urs.cz/item/CS_URS_2021_02/184911421</t>
  </si>
  <si>
    <t>15+280+490</t>
  </si>
  <si>
    <t>10391100</t>
  </si>
  <si>
    <t>kůra mulčovací VL</t>
  </si>
  <si>
    <t>-1142419972</t>
  </si>
  <si>
    <t>1,5+28+49</t>
  </si>
  <si>
    <t>185803111</t>
  </si>
  <si>
    <t>Ošetření trávníku jednorázové v rovině nebo na svahu do 1:5</t>
  </si>
  <si>
    <t>799025845</t>
  </si>
  <si>
    <t>https://podminky.urs.cz/item/CS_URS_2021_02/185803111</t>
  </si>
  <si>
    <t>péče 2 roky</t>
  </si>
  <si>
    <t>46304</t>
  </si>
  <si>
    <t>185804311</t>
  </si>
  <si>
    <t>Zalití rostlin vodou plochy záhonů jednotlivě do 20 m2</t>
  </si>
  <si>
    <t>1528026851</t>
  </si>
  <si>
    <t>https://podminky.urs.cz/item/CS_URS_2021_02/185804311</t>
  </si>
  <si>
    <t>338</t>
  </si>
  <si>
    <t>185804511.</t>
  </si>
  <si>
    <t>Odplevelení souvislých keřových skupin v rovině a svahu do 1:5</t>
  </si>
  <si>
    <t>-1061987918</t>
  </si>
  <si>
    <t>2*3*280</t>
  </si>
  <si>
    <t>185804511</t>
  </si>
  <si>
    <t>Odplevelení výsadeb v rovině nebo na svahu do 1:5 záhonů květin</t>
  </si>
  <si>
    <t>-2135433700</t>
  </si>
  <si>
    <t>https://podminky.urs.cz/item/CS_URS_2021_02/185804511</t>
  </si>
  <si>
    <t>2*3*490</t>
  </si>
  <si>
    <t>185851121</t>
  </si>
  <si>
    <t>Dovoz vody pro zálivku rostlin na vzdálenost do 1000 m - 150l/strom</t>
  </si>
  <si>
    <t>1125916411</t>
  </si>
  <si>
    <t>https://podminky.urs.cz/item/CS_URS_2021_02/185851121</t>
  </si>
  <si>
    <t>2,25+5,6+9,8+56,8+1,08+338</t>
  </si>
  <si>
    <t>08211321</t>
  </si>
  <si>
    <t>voda pitná pro ostatní odběratele</t>
  </si>
  <si>
    <t>928151566</t>
  </si>
  <si>
    <t>97</t>
  </si>
  <si>
    <t>916371RP1</t>
  </si>
  <si>
    <t>Osazení obrub z kovové pásoviny</t>
  </si>
  <si>
    <t>174731589</t>
  </si>
  <si>
    <t>128,5</t>
  </si>
  <si>
    <t>98</t>
  </si>
  <si>
    <t>13511112.</t>
  </si>
  <si>
    <t>ocel pásová S235JR 120x5mm</t>
  </si>
  <si>
    <t>958041166</t>
  </si>
  <si>
    <t>1,18</t>
  </si>
  <si>
    <t>99</t>
  </si>
  <si>
    <t>13021013</t>
  </si>
  <si>
    <t>tyč ocelová kruhová žebírková DIN 488 jakost B500B (10 505) výztuž do betonu D 12mm</t>
  </si>
  <si>
    <t>660706083</t>
  </si>
  <si>
    <t>dl.45cm - 140ks</t>
  </si>
  <si>
    <t>0,644</t>
  </si>
  <si>
    <t>100</t>
  </si>
  <si>
    <t>936941112.</t>
  </si>
  <si>
    <t>Osazování doplňkových ocelových součástí do betonu vč.betonu</t>
  </si>
  <si>
    <t>-1847682718</t>
  </si>
  <si>
    <t>140</t>
  </si>
  <si>
    <t>101</t>
  </si>
  <si>
    <t>998231311</t>
  </si>
  <si>
    <t>Přesun hmot pro sadovnické a krajinářské úpravy - strojně dopravní vzdálenost do 5000 m</t>
  </si>
  <si>
    <t>-1901970718</t>
  </si>
  <si>
    <t>https://podminky.urs.cz/item/CS_URS_2021_02/998231311</t>
  </si>
  <si>
    <t>07 - D.1.6 - Přípojka vody a kanalizace</t>
  </si>
  <si>
    <t>22221</t>
  </si>
  <si>
    <t xml:space="preserve">    4 - Vodorovné konstrukce</t>
  </si>
  <si>
    <t xml:space="preserve">    8 - Trubní vedení</t>
  </si>
  <si>
    <t xml:space="preserve">    722 - Zdravotechnika - vnitřní vodovod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</si>
  <si>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</si>
  <si>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</si>
  <si>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1000803916</t>
  </si>
  <si>
    <t>https://podminky.urs.cz/item/CS_URS_2021_02/113107542</t>
  </si>
  <si>
    <t>122251102</t>
  </si>
  <si>
    <t>Odkopávky a prokopávky nezapažené strojně v hornině třídy těžitelnosti I skupiny 3 přes 20 do 50 m3</t>
  </si>
  <si>
    <t>2052178434</t>
  </si>
  <si>
    <t>https://podminky.urs.cz/item/CS_URS_2021_02/122251102</t>
  </si>
  <si>
    <t>odstranění stávajícího zemního valu, zemina uskladněna v areálu dopravního hřiště</t>
  </si>
  <si>
    <t>132254203</t>
  </si>
  <si>
    <t>Hloubení zapažených rýh šířky přes 800 do 2 000 mm strojně s urovnáním dna do předepsaného profilu a spádu v hornině třídy těžitelnosti I skupiny 3 přes 50 do 100 m3</t>
  </si>
  <si>
    <t>1868773925</t>
  </si>
  <si>
    <t>https://podminky.urs.cz/item/CS_URS_2021_02/132254203</t>
  </si>
  <si>
    <t>výkop rýh pro potrubí</t>
  </si>
  <si>
    <t>151101101</t>
  </si>
  <si>
    <t>Zřízení pažení a rozepření stěn rýh pro podzemní vedení příložné pro jakoukoliv mezerovitost, hloubky do 2 m</t>
  </si>
  <si>
    <t>2093506117</t>
  </si>
  <si>
    <t>https://podminky.urs.cz/item/CS_URS_2021_02/151101101</t>
  </si>
  <si>
    <t>200</t>
  </si>
  <si>
    <t>151101111</t>
  </si>
  <si>
    <t>Odstranění pažení a rozepření stěn rýh pro podzemní vedení s uložením materiálu na vzdálenost do 3 m od kraje výkopu příložné, hloubky do 2 m</t>
  </si>
  <si>
    <t>-1856341025</t>
  </si>
  <si>
    <t>https://podminky.urs.cz/item/CS_URS_2021_02/151101111</t>
  </si>
  <si>
    <t>-1495878135</t>
  </si>
  <si>
    <t>171201221</t>
  </si>
  <si>
    <t>-1053260092</t>
  </si>
  <si>
    <t>https://podminky.urs.cz/item/CS_URS_2021_02/171201221</t>
  </si>
  <si>
    <t>30*1,8</t>
  </si>
  <si>
    <t>-1456008209</t>
  </si>
  <si>
    <t>-280171166</t>
  </si>
  <si>
    <t>Vodorovné konstrukce</t>
  </si>
  <si>
    <t>451572111</t>
  </si>
  <si>
    <t>Lože pod potrubí, stoky a drobné objekty v otevřeném výkopu z kameniva drobného těženého 0 až 4 mm</t>
  </si>
  <si>
    <t>982199862</t>
  </si>
  <si>
    <t>https://podminky.urs.cz/item/CS_URS_2021_02/451572111</t>
  </si>
  <si>
    <t>lože, obsyp, zásyp</t>
  </si>
  <si>
    <t>572340111</t>
  </si>
  <si>
    <t>Vyspravení krytu komunikací po překopech inženýrských sítí plochy do 15 m2 asfaltovým betonem ACO (AB), po zhutnění tl. přes 30 do 50 mm</t>
  </si>
  <si>
    <t>568485614</t>
  </si>
  <si>
    <t>https://podminky.urs.cz/item/CS_URS_2021_02/572340111</t>
  </si>
  <si>
    <t>6*3</t>
  </si>
  <si>
    <t>Trubní vedení</t>
  </si>
  <si>
    <t>871161141</t>
  </si>
  <si>
    <t>Montáž vodovodního potrubí z plastů v otevřeném výkopu z polyetylenu PE 100 svařovaných na tupo SDR 11/PN16 D 32 x 3,0 mm</t>
  </si>
  <si>
    <t>-630714813</t>
  </si>
  <si>
    <t>https://podminky.urs.cz/item/CS_URS_2021_02/871161141</t>
  </si>
  <si>
    <t>101330</t>
  </si>
  <si>
    <t>pitná voda - roura PE100 RC+ d32x3,0mm SDR11/PN16, návin 100m</t>
  </si>
  <si>
    <t>670291083</t>
  </si>
  <si>
    <t>60*1,015</t>
  </si>
  <si>
    <t>871315211</t>
  </si>
  <si>
    <t>Kanalizační potrubí z tvrdého PVC v otevřeném výkopu ve sklonu do 20 %, hladkého plnostěnného jednovrstvého, tuhost třídy SN 4 DN 160</t>
  </si>
  <si>
    <t>-895233731</t>
  </si>
  <si>
    <t>https://podminky.urs.cz/item/CS_URS_2021_02/871315211</t>
  </si>
  <si>
    <t>877375121</t>
  </si>
  <si>
    <t>Výřez a montáž odbočné tvarovky na potrubí z trub z tvrdého PVC DN 300</t>
  </si>
  <si>
    <t>944631191</t>
  </si>
  <si>
    <t>https://podminky.urs.cz/item/CS_URS_2021_02/877375121</t>
  </si>
  <si>
    <t>28617RP1</t>
  </si>
  <si>
    <t>navrtávací systém AWADOCK</t>
  </si>
  <si>
    <t>760240722</t>
  </si>
  <si>
    <t>891181112</t>
  </si>
  <si>
    <t>Montáž vodovodních armatur na potrubí šoupátek nebo klapek uzavíracích v otevřeném výkopu nebo v šachtách s osazením zemní soupravy (bez poklopů) DN 40</t>
  </si>
  <si>
    <t>1724352835</t>
  </si>
  <si>
    <t>https://podminky.urs.cz/item/CS_URS_2021_02/891181112</t>
  </si>
  <si>
    <t>42221320</t>
  </si>
  <si>
    <t>šoupátko pitná voda litina GGG 50 dlouhá stavební dl PN10/16 DN 40x240mm</t>
  </si>
  <si>
    <t>1645337002</t>
  </si>
  <si>
    <t>42291072</t>
  </si>
  <si>
    <t>souprava zemní pro šoupátka DN 40-50mm Rd 1,5m</t>
  </si>
  <si>
    <t>905437154</t>
  </si>
  <si>
    <t>891319111</t>
  </si>
  <si>
    <t>Montáž vodovodních armatur na potrubí navrtávacích pasů s ventilem Jt 1 MPa, na potrubí z trub litinových, ocelových nebo plastických hmot DN 150</t>
  </si>
  <si>
    <t>1848019884</t>
  </si>
  <si>
    <t>https://podminky.urs.cz/item/CS_URS_2021_02/891319111</t>
  </si>
  <si>
    <t>42271415</t>
  </si>
  <si>
    <t>pás navrtávací z tvárné litiny DN 150, pro litinové a ocelové potrubí, se závitovým výstupem 1",5/4",6/4",2"</t>
  </si>
  <si>
    <t>938049501</t>
  </si>
  <si>
    <t>892241111</t>
  </si>
  <si>
    <t>Tlakové zkoušky vodou na potrubí DN do 80</t>
  </si>
  <si>
    <t>896419515</t>
  </si>
  <si>
    <t>https://podminky.urs.cz/item/CS_URS_2021_02/892241111</t>
  </si>
  <si>
    <t>892351111</t>
  </si>
  <si>
    <t>Tlakové zkoušky vodou na potrubí DN 150 nebo 200</t>
  </si>
  <si>
    <t>1293907703</t>
  </si>
  <si>
    <t>https://podminky.urs.cz/item/CS_URS_2021_02/892351111</t>
  </si>
  <si>
    <t>893811163</t>
  </si>
  <si>
    <t>Osazení vodoměrné šachty z polypropylenu PP samonosné pro běžné zatížení kruhové, průměru D do 1,2 m, světlé hloubky přes 1,4 m do 1,6 m</t>
  </si>
  <si>
    <t>84073475</t>
  </si>
  <si>
    <t>https://podminky.urs.cz/item/CS_URS_2021_02/893811163</t>
  </si>
  <si>
    <t>56230594</t>
  </si>
  <si>
    <t>šachta vodoměrná samonosná kruhová 1,2/1,5 m</t>
  </si>
  <si>
    <t>-71665375</t>
  </si>
  <si>
    <t>56230606</t>
  </si>
  <si>
    <t>šachtový poklop z PU+rám HDPE, 12,5t D 700mm tl 90mm</t>
  </si>
  <si>
    <t>-1768270217</t>
  </si>
  <si>
    <t>56230616</t>
  </si>
  <si>
    <t>těsnění poklopu neoprenové pro rozměr D 700mm</t>
  </si>
  <si>
    <t>-1717878221</t>
  </si>
  <si>
    <t>894812351</t>
  </si>
  <si>
    <t>Revizní a čistící šachta z polypropylenu PP pro hladké trouby DN 600 poklop (mříž) litinový pro třídu zatížení A15 s betonovým prstencem a adaptérem</t>
  </si>
  <si>
    <t>-17082629</t>
  </si>
  <si>
    <t>https://podminky.urs.cz/item/CS_URS_2021_02/894812351</t>
  </si>
  <si>
    <t>899401112</t>
  </si>
  <si>
    <t>Osazení poklopů litinových šoupátkových</t>
  </si>
  <si>
    <t>848448511</t>
  </si>
  <si>
    <t>https://podminky.urs.cz/item/CS_URS_2021_02/899401112</t>
  </si>
  <si>
    <t>42291352</t>
  </si>
  <si>
    <t>poklop litinový šoupátkový pro zemní soupravy osazení do terénu a do vozovky</t>
  </si>
  <si>
    <t>-1081680245</t>
  </si>
  <si>
    <t>899721111</t>
  </si>
  <si>
    <t>Signalizační vodič na potrubí DN do 150 mm</t>
  </si>
  <si>
    <t>-669158515</t>
  </si>
  <si>
    <t>https://podminky.urs.cz/item/CS_URS_2021_02/899721111</t>
  </si>
  <si>
    <t>899722114</t>
  </si>
  <si>
    <t>Krytí potrubí z plastů výstražnou fólií z PVC šířky 40 cm</t>
  </si>
  <si>
    <t>-1996824396</t>
  </si>
  <si>
    <t>https://podminky.urs.cz/item/CS_URS_2021_02/899722114</t>
  </si>
  <si>
    <t>919735113</t>
  </si>
  <si>
    <t>Řezání stávajícího živičného krytu nebo podkladu hloubky přes 100 do 150 mm</t>
  </si>
  <si>
    <t>769420664</t>
  </si>
  <si>
    <t>https://podminky.urs.cz/item/CS_URS_2021_02/919735113</t>
  </si>
  <si>
    <t>-187927546</t>
  </si>
  <si>
    <t>-59146616</t>
  </si>
  <si>
    <t>3,96*9</t>
  </si>
  <si>
    <t>997221875</t>
  </si>
  <si>
    <t>Poplatek za uložení stavebního odpadu na recyklační skládce (skládkovné) asfaltového bez obsahu dehtu zatříděného do Katalogu odpadů pod kódem 17 03 02</t>
  </si>
  <si>
    <t>-492752233</t>
  </si>
  <si>
    <t>https://podminky.urs.cz/item/CS_URS_2021_02/997221875</t>
  </si>
  <si>
    <t>-1982750334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</si>
  <si>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</si>
  <si>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</si>
  <si>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-1514360942</t>
  </si>
  <si>
    <t>https://podminky.urs.cz/item/CS_URS_2021_02/998225194</t>
  </si>
  <si>
    <t>998276101</t>
  </si>
  <si>
    <t>Přesun hmot pro trubní vedení hloubené z trub z plastických hmot nebo sklolaminátových pro vodovody nebo kanalizace v otevřeném výkopu dopravní vzdálenost do 15 m</t>
  </si>
  <si>
    <t>-1420245742</t>
  </si>
  <si>
    <t>https://podminky.urs.cz/item/CS_URS_2021_02/998276101</t>
  </si>
  <si>
    <t>998276128</t>
  </si>
  <si>
    <t>Přesun hmot pro trubní vedení hloubené z trub z plastických hmot nebo sklolaminátových Příplatek k cenám za zvětšený přesun přes vymezenou největší dopravní vzdálenost přes 3000 do 5000 m</t>
  </si>
  <si>
    <t>600652706</t>
  </si>
  <si>
    <t>https://podminky.urs.cz/item/CS_URS_2021_02/998276128</t>
  </si>
  <si>
    <t>722</t>
  </si>
  <si>
    <t>Zdravotechnika - vnitřní vodovod</t>
  </si>
  <si>
    <t>722270102</t>
  </si>
  <si>
    <t>Vodoměrové sestavy závitové G 1"</t>
  </si>
  <si>
    <t>-596928409</t>
  </si>
  <si>
    <t>https://podminky.urs.cz/item/CS_URS_2021_02/722270102</t>
  </si>
  <si>
    <t>kul.kohout, vodoměr, kul.kohout s vypouštěním, zpětná klapka, vypouštěcí kohout</t>
  </si>
  <si>
    <t>H -101.15</t>
  </si>
  <si>
    <t>998722201</t>
  </si>
  <si>
    <t>Přesun hmot pro vnitřní vodovod stanovený procentní sazbou (%) z ceny vodorovná dopravní vzdálenost do 50 m v objektech výšky do 6 m</t>
  </si>
  <si>
    <t>189432679</t>
  </si>
  <si>
    <t>https://podminky.urs.cz/item/CS_URS_2021_02/998722201</t>
  </si>
  <si>
    <t>012103000</t>
  </si>
  <si>
    <t>Geodetické práce před výstavbou - vytýčení sítí</t>
  </si>
  <si>
    <t>1329281318</t>
  </si>
  <si>
    <t>https://podminky.urs.cz/item/CS_URS_2021_02/012103000</t>
  </si>
  <si>
    <t>030001000</t>
  </si>
  <si>
    <t>-1483991305</t>
  </si>
  <si>
    <t>https://podminky.urs.cz/item/CS_URS_2021_02/030001000</t>
  </si>
  <si>
    <t>08 - D.1.7 -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</si>
  <si>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</si>
  <si>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</si>
  <si>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</si>
  <si>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</si>
  <si>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</si>
  <si>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210020001.</t>
  </si>
  <si>
    <t>M+D Elektroinstalace - EZS - samostatný rozpočet</t>
  </si>
  <si>
    <t>1710736510</t>
  </si>
  <si>
    <t>210020002.</t>
  </si>
  <si>
    <t>M+D Elektroinstalace - silnoproud - samostatný rozpočet</t>
  </si>
  <si>
    <t>-1295041975</t>
  </si>
  <si>
    <t>09 - D.1.8 - Technologie SSZ</t>
  </si>
  <si>
    <t>210020RP1</t>
  </si>
  <si>
    <t>Technologie SSZ - samostatný rozpočet</t>
  </si>
  <si>
    <t>365712002</t>
  </si>
  <si>
    <t>10 - D.1.9 - Veřejné osvětlení</t>
  </si>
  <si>
    <t>M + D elektroinstalace - veřejné osvětlení - samostatný rozpočet</t>
  </si>
  <si>
    <t>-1187471228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</si>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</sst>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338171123" TargetMode="External"/><Relationship Id="rId13" Type="http://schemas.openxmlformats.org/officeDocument/2006/relationships/hyperlink" Target="https://podminky.urs.cz/item/CS_URS_2021_02/998014211" TargetMode="External"/><Relationship Id="rId18" Type="http://schemas.openxmlformats.org/officeDocument/2006/relationships/hyperlink" Target="https://podminky.urs.cz/item/CS_URS_2021_02/766412223" TargetMode="External"/><Relationship Id="rId3" Type="http://schemas.openxmlformats.org/officeDocument/2006/relationships/hyperlink" Target="https://podminky.urs.cz/item/CS_URS_2021_02/162751119" TargetMode="External"/><Relationship Id="rId21" Type="http://schemas.openxmlformats.org/officeDocument/2006/relationships/hyperlink" Target="https://podminky.urs.cz/item/CS_URS_2021_02/767995114" TargetMode="External"/><Relationship Id="rId7" Type="http://schemas.openxmlformats.org/officeDocument/2006/relationships/hyperlink" Target="https://podminky.urs.cz/item/CS_URS_2021_02/279113134" TargetMode="External"/><Relationship Id="rId12" Type="http://schemas.openxmlformats.org/officeDocument/2006/relationships/hyperlink" Target="https://podminky.urs.cz/item/CS_URS_2021_02/953965142" TargetMode="External"/><Relationship Id="rId17" Type="http://schemas.openxmlformats.org/officeDocument/2006/relationships/hyperlink" Target="https://podminky.urs.cz/item/CS_URS_2021_02/998763401" TargetMode="Externa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hyperlink" Target="https://podminky.urs.cz/item/CS_URS_2021_02/763431011" TargetMode="External"/><Relationship Id="rId20" Type="http://schemas.openxmlformats.org/officeDocument/2006/relationships/hyperlink" Target="https://podminky.urs.cz/item/CS_URS_2021_02/998766201" TargetMode="External"/><Relationship Id="rId1" Type="http://schemas.openxmlformats.org/officeDocument/2006/relationships/hyperlink" Target="https://podminky.urs.cz/item/CS_URS_2021_02/131251100" TargetMode="External"/><Relationship Id="rId6" Type="http://schemas.openxmlformats.org/officeDocument/2006/relationships/hyperlink" Target="https://podminky.urs.cz/item/CS_URS_2021_02/275313611" TargetMode="External"/><Relationship Id="rId11" Type="http://schemas.openxmlformats.org/officeDocument/2006/relationships/hyperlink" Target="https://podminky.urs.cz/item/CS_URS_2021_02/953943211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271532213" TargetMode="External"/><Relationship Id="rId15" Type="http://schemas.openxmlformats.org/officeDocument/2006/relationships/hyperlink" Target="https://podminky.urs.cz/item/CS_URS_2021_02/998714201" TargetMode="External"/><Relationship Id="rId23" Type="http://schemas.openxmlformats.org/officeDocument/2006/relationships/hyperlink" Target="https://podminky.urs.cz/item/CS_URS_2021_02/783118211" TargetMode="External"/><Relationship Id="rId10" Type="http://schemas.openxmlformats.org/officeDocument/2006/relationships/hyperlink" Target="https://podminky.urs.cz/item/CS_URS_2021_02/916231213" TargetMode="External"/><Relationship Id="rId19" Type="http://schemas.openxmlformats.org/officeDocument/2006/relationships/hyperlink" Target="https://podminky.urs.cz/item/CS_URS_2021_02/76641721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637121112" TargetMode="External"/><Relationship Id="rId14" Type="http://schemas.openxmlformats.org/officeDocument/2006/relationships/hyperlink" Target="https://podminky.urs.cz/item/CS_URS_2021_02/714122001" TargetMode="External"/><Relationship Id="rId22" Type="http://schemas.openxmlformats.org/officeDocument/2006/relationships/hyperlink" Target="https://podminky.urs.cz/item/CS_URS_2021_02/9987672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53941211" TargetMode="External"/><Relationship Id="rId13" Type="http://schemas.openxmlformats.org/officeDocument/2006/relationships/hyperlink" Target="https://podminky.urs.cz/item/CS_URS_2021_02/998766201" TargetMode="External"/><Relationship Id="rId3" Type="http://schemas.openxmlformats.org/officeDocument/2006/relationships/hyperlink" Target="https://podminky.urs.cz/item/CS_URS_2021_02/162751119" TargetMode="External"/><Relationship Id="rId7" Type="http://schemas.openxmlformats.org/officeDocument/2006/relationships/hyperlink" Target="https://podminky.urs.cz/item/CS_URS_2021_02/279113134" TargetMode="External"/><Relationship Id="rId12" Type="http://schemas.openxmlformats.org/officeDocument/2006/relationships/hyperlink" Target="https://podminky.urs.cz/item/CS_URS_2021_02/766417211" TargetMode="External"/><Relationship Id="rId17" Type="http://schemas.openxmlformats.org/officeDocument/2006/relationships/drawing" Target="../drawings/drawing3.xm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hyperlink" Target="https://podminky.urs.cz/item/CS_URS_2021_02/998767201" TargetMode="External"/><Relationship Id="rId1" Type="http://schemas.openxmlformats.org/officeDocument/2006/relationships/hyperlink" Target="https://podminky.urs.cz/item/CS_URS_2021_02/131251100" TargetMode="External"/><Relationship Id="rId6" Type="http://schemas.openxmlformats.org/officeDocument/2006/relationships/hyperlink" Target="https://podminky.urs.cz/item/CS_URS_2021_02/275313611" TargetMode="External"/><Relationship Id="rId11" Type="http://schemas.openxmlformats.org/officeDocument/2006/relationships/hyperlink" Target="https://podminky.urs.cz/item/CS_URS_2021_02/766416241" TargetMode="External"/><Relationship Id="rId5" Type="http://schemas.openxmlformats.org/officeDocument/2006/relationships/hyperlink" Target="https://podminky.urs.cz/item/CS_URS_2021_02/271532213" TargetMode="External"/><Relationship Id="rId15" Type="http://schemas.openxmlformats.org/officeDocument/2006/relationships/hyperlink" Target="https://podminky.urs.cz/item/CS_URS_2021_02/767662210" TargetMode="External"/><Relationship Id="rId10" Type="http://schemas.openxmlformats.org/officeDocument/2006/relationships/hyperlink" Target="https://podminky.urs.cz/item/CS_URS_2021_02/99801421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953943211" TargetMode="External"/><Relationship Id="rId14" Type="http://schemas.openxmlformats.org/officeDocument/2006/relationships/hyperlink" Target="https://podminky.urs.cz/item/CS_URS_2021_02/76766211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5351121" TargetMode="External"/><Relationship Id="rId13" Type="http://schemas.openxmlformats.org/officeDocument/2006/relationships/hyperlink" Target="https://podminky.urs.cz/item/CS_URS_2021_02/767995116" TargetMode="External"/><Relationship Id="rId3" Type="http://schemas.openxmlformats.org/officeDocument/2006/relationships/hyperlink" Target="https://podminky.urs.cz/item/CS_URS_2021_02/162751119" TargetMode="External"/><Relationship Id="rId7" Type="http://schemas.openxmlformats.org/officeDocument/2006/relationships/hyperlink" Target="https://podminky.urs.cz/item/CS_URS_2021_02/275321311" TargetMode="External"/><Relationship Id="rId12" Type="http://schemas.openxmlformats.org/officeDocument/2006/relationships/hyperlink" Target="https://podminky.urs.cz/item/CS_URS_2021_02/998014211" TargetMode="External"/><Relationship Id="rId2" Type="http://schemas.openxmlformats.org/officeDocument/2006/relationships/hyperlink" Target="https://podminky.urs.cz/item/CS_URS_2021_02/162751117" TargetMode="External"/><Relationship Id="rId16" Type="http://schemas.openxmlformats.org/officeDocument/2006/relationships/drawing" Target="../drawings/drawing4.xml"/><Relationship Id="rId1" Type="http://schemas.openxmlformats.org/officeDocument/2006/relationships/hyperlink" Target="https://podminky.urs.cz/item/CS_URS_2021_02/131251201" TargetMode="External"/><Relationship Id="rId6" Type="http://schemas.openxmlformats.org/officeDocument/2006/relationships/hyperlink" Target="https://podminky.urs.cz/item/CS_URS_2021_02/275313711" TargetMode="External"/><Relationship Id="rId11" Type="http://schemas.openxmlformats.org/officeDocument/2006/relationships/hyperlink" Target="https://podminky.urs.cz/item/CS_URS_2021_02/953965144" TargetMode="External"/><Relationship Id="rId5" Type="http://schemas.openxmlformats.org/officeDocument/2006/relationships/hyperlink" Target="https://podminky.urs.cz/item/CS_URS_2021_02/271532211" TargetMode="External"/><Relationship Id="rId15" Type="http://schemas.openxmlformats.org/officeDocument/2006/relationships/hyperlink" Target="https://podminky.urs.cz/item/CS_URS_2021_02/783354101" TargetMode="External"/><Relationship Id="rId10" Type="http://schemas.openxmlformats.org/officeDocument/2006/relationships/hyperlink" Target="https://podminky.urs.cz/item/CS_URS_2021_02/275361821" TargetMode="External"/><Relationship Id="rId4" Type="http://schemas.openxmlformats.org/officeDocument/2006/relationships/hyperlink" Target="https://podminky.urs.cz/item/CS_URS_2021_02/171251201" TargetMode="External"/><Relationship Id="rId9" Type="http://schemas.openxmlformats.org/officeDocument/2006/relationships/hyperlink" Target="https://podminky.urs.cz/item/CS_URS_2021_02/275351122" TargetMode="External"/><Relationship Id="rId14" Type="http://schemas.openxmlformats.org/officeDocument/2006/relationships/hyperlink" Target="https://podminky.urs.cz/item/CS_URS_2021_02/9987672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275313611" TargetMode="External"/><Relationship Id="rId18" Type="http://schemas.openxmlformats.org/officeDocument/2006/relationships/hyperlink" Target="https://podminky.urs.cz/item/CS_URS_2021_02/564851111" TargetMode="External"/><Relationship Id="rId26" Type="http://schemas.openxmlformats.org/officeDocument/2006/relationships/hyperlink" Target="https://podminky.urs.cz/item/CS_URS_2021_02/596211112" TargetMode="External"/><Relationship Id="rId39" Type="http://schemas.openxmlformats.org/officeDocument/2006/relationships/hyperlink" Target="https://podminky.urs.cz/item/CS_URS_2021_02/919731122" TargetMode="External"/><Relationship Id="rId21" Type="http://schemas.openxmlformats.org/officeDocument/2006/relationships/hyperlink" Target="https://podminky.urs.cz/item/CS_URS_2021_02/565135111" TargetMode="External"/><Relationship Id="rId34" Type="http://schemas.openxmlformats.org/officeDocument/2006/relationships/hyperlink" Target="https://podminky.urs.cz/item/CS_URS_2021_02/915231111" TargetMode="External"/><Relationship Id="rId42" Type="http://schemas.openxmlformats.org/officeDocument/2006/relationships/hyperlink" Target="https://podminky.urs.cz/item/CS_URS_2021_02/936124112" TargetMode="External"/><Relationship Id="rId47" Type="http://schemas.openxmlformats.org/officeDocument/2006/relationships/hyperlink" Target="https://podminky.urs.cz/item/CS_URS_2021_02/966006211" TargetMode="External"/><Relationship Id="rId50" Type="http://schemas.openxmlformats.org/officeDocument/2006/relationships/hyperlink" Target="https://podminky.urs.cz/item/CS_URS_2021_02/966071822" TargetMode="External"/><Relationship Id="rId55" Type="http://schemas.openxmlformats.org/officeDocument/2006/relationships/hyperlink" Target="https://podminky.urs.cz/item/CS_URS_2021_02/997221559" TargetMode="External"/><Relationship Id="rId7" Type="http://schemas.openxmlformats.org/officeDocument/2006/relationships/hyperlink" Target="https://podminky.urs.cz/item/CS_URS_2021_02/162751119" TargetMode="External"/><Relationship Id="rId12" Type="http://schemas.openxmlformats.org/officeDocument/2006/relationships/hyperlink" Target="https://podminky.urs.cz/item/CS_URS_2021_02/271562211" TargetMode="External"/><Relationship Id="rId17" Type="http://schemas.openxmlformats.org/officeDocument/2006/relationships/hyperlink" Target="https://podminky.urs.cz/item/CS_URS_2021_02/564801112" TargetMode="External"/><Relationship Id="rId25" Type="http://schemas.openxmlformats.org/officeDocument/2006/relationships/hyperlink" Target="https://podminky.urs.cz/item/CS_URS_2021_02/593531112" TargetMode="External"/><Relationship Id="rId33" Type="http://schemas.openxmlformats.org/officeDocument/2006/relationships/hyperlink" Target="https://podminky.urs.cz/item/CS_URS_2021_02/915221111" TargetMode="External"/><Relationship Id="rId38" Type="http://schemas.openxmlformats.org/officeDocument/2006/relationships/hyperlink" Target="https://podminky.urs.cz/item/CS_URS_2021_02/919726122" TargetMode="External"/><Relationship Id="rId46" Type="http://schemas.openxmlformats.org/officeDocument/2006/relationships/hyperlink" Target="https://podminky.urs.cz/item/CS_URS_2021_02/966006132" TargetMode="External"/><Relationship Id="rId59" Type="http://schemas.openxmlformats.org/officeDocument/2006/relationships/drawing" Target="../drawings/drawing5.xml"/><Relationship Id="rId2" Type="http://schemas.openxmlformats.org/officeDocument/2006/relationships/hyperlink" Target="https://podminky.urs.cz/item/CS_URS_2021_02/113107222" TargetMode="External"/><Relationship Id="rId16" Type="http://schemas.openxmlformats.org/officeDocument/2006/relationships/hyperlink" Target="https://podminky.urs.cz/item/CS_URS_2021_02/564761111" TargetMode="External"/><Relationship Id="rId20" Type="http://schemas.openxmlformats.org/officeDocument/2006/relationships/hyperlink" Target="https://podminky.urs.cz/item/CS_URS_2021_02/564911411" TargetMode="External"/><Relationship Id="rId29" Type="http://schemas.openxmlformats.org/officeDocument/2006/relationships/hyperlink" Target="https://podminky.urs.cz/item/CS_URS_2021_02/914111111" TargetMode="External"/><Relationship Id="rId41" Type="http://schemas.openxmlformats.org/officeDocument/2006/relationships/hyperlink" Target="https://podminky.urs.cz/item/CS_URS_2021_02/936104211" TargetMode="External"/><Relationship Id="rId54" Type="http://schemas.openxmlformats.org/officeDocument/2006/relationships/hyperlink" Target="https://podminky.urs.cz/item/CS_URS_2021_02/997221551" TargetMode="External"/><Relationship Id="rId1" Type="http://schemas.openxmlformats.org/officeDocument/2006/relationships/hyperlink" Target="https://podminky.urs.cz/item/CS_URS_2021_02/113106144" TargetMode="External"/><Relationship Id="rId6" Type="http://schemas.openxmlformats.org/officeDocument/2006/relationships/hyperlink" Target="https://podminky.urs.cz/item/CS_URS_2021_02/162751117" TargetMode="External"/><Relationship Id="rId11" Type="http://schemas.openxmlformats.org/officeDocument/2006/relationships/hyperlink" Target="https://podminky.urs.cz/item/CS_URS_2021_02/181152302" TargetMode="External"/><Relationship Id="rId24" Type="http://schemas.openxmlformats.org/officeDocument/2006/relationships/hyperlink" Target="https://podminky.urs.cz/item/CS_URS_2021_02/577143111" TargetMode="External"/><Relationship Id="rId32" Type="http://schemas.openxmlformats.org/officeDocument/2006/relationships/hyperlink" Target="https://podminky.urs.cz/item/CS_URS_2021_02/915211121" TargetMode="External"/><Relationship Id="rId37" Type="http://schemas.openxmlformats.org/officeDocument/2006/relationships/hyperlink" Target="https://podminky.urs.cz/item/CS_URS_2021_02/916231213" TargetMode="External"/><Relationship Id="rId40" Type="http://schemas.openxmlformats.org/officeDocument/2006/relationships/hyperlink" Target="https://podminky.urs.cz/item/CS_URS_2021_02/919735112" TargetMode="External"/><Relationship Id="rId45" Type="http://schemas.openxmlformats.org/officeDocument/2006/relationships/hyperlink" Target="https://podminky.urs.cz/item/CS_URS_2021_02/966001212" TargetMode="External"/><Relationship Id="rId53" Type="http://schemas.openxmlformats.org/officeDocument/2006/relationships/hyperlink" Target="https://podminky.urs.cz/item/CS_URS_2021_02/997013511" TargetMode="External"/><Relationship Id="rId58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62351103" TargetMode="External"/><Relationship Id="rId15" Type="http://schemas.openxmlformats.org/officeDocument/2006/relationships/hyperlink" Target="https://podminky.urs.cz/item/CS_URS_2021_02/564751111" TargetMode="External"/><Relationship Id="rId23" Type="http://schemas.openxmlformats.org/officeDocument/2006/relationships/hyperlink" Target="https://podminky.urs.cz/item/CS_URS_2021_02/573211107" TargetMode="External"/><Relationship Id="rId28" Type="http://schemas.openxmlformats.org/officeDocument/2006/relationships/hyperlink" Target="https://podminky.urs.cz/item/CS_URS_2021_02/912211111" TargetMode="External"/><Relationship Id="rId36" Type="http://schemas.openxmlformats.org/officeDocument/2006/relationships/hyperlink" Target="https://podminky.urs.cz/item/CS_URS_2021_02/915621111" TargetMode="External"/><Relationship Id="rId49" Type="http://schemas.openxmlformats.org/officeDocument/2006/relationships/hyperlink" Target="https://podminky.urs.cz/item/CS_URS_2021_02/966071721" TargetMode="External"/><Relationship Id="rId57" Type="http://schemas.openxmlformats.org/officeDocument/2006/relationships/hyperlink" Target="https://podminky.urs.cz/item/CS_URS_2021_02/997221569" TargetMode="External"/><Relationship Id="rId10" Type="http://schemas.openxmlformats.org/officeDocument/2006/relationships/hyperlink" Target="https://podminky.urs.cz/item/CS_URS_2021_02/174151101" TargetMode="External"/><Relationship Id="rId19" Type="http://schemas.openxmlformats.org/officeDocument/2006/relationships/hyperlink" Target="https://podminky.urs.cz/item/CS_URS_2021_02/564861111" TargetMode="External"/><Relationship Id="rId31" Type="http://schemas.openxmlformats.org/officeDocument/2006/relationships/hyperlink" Target="https://podminky.urs.cz/item/CS_URS_2021_02/915211111" TargetMode="External"/><Relationship Id="rId44" Type="http://schemas.openxmlformats.org/officeDocument/2006/relationships/hyperlink" Target="https://podminky.urs.cz/item/CS_URS_2021_02/961044111" TargetMode="External"/><Relationship Id="rId52" Type="http://schemas.openxmlformats.org/officeDocument/2006/relationships/hyperlink" Target="https://podminky.urs.cz/item/CS_URS_2021_02/997013509" TargetMode="External"/><Relationship Id="rId4" Type="http://schemas.openxmlformats.org/officeDocument/2006/relationships/hyperlink" Target="https://podminky.urs.cz/item/CS_URS_2021_02/122252204" TargetMode="External"/><Relationship Id="rId9" Type="http://schemas.openxmlformats.org/officeDocument/2006/relationships/hyperlink" Target="https://podminky.urs.cz/item/CS_URS_2021_02/171251201" TargetMode="External"/><Relationship Id="rId14" Type="http://schemas.openxmlformats.org/officeDocument/2006/relationships/hyperlink" Target="https://podminky.urs.cz/item/CS_URS_2021_02/564730011" TargetMode="External"/><Relationship Id="rId22" Type="http://schemas.openxmlformats.org/officeDocument/2006/relationships/hyperlink" Target="https://podminky.urs.cz/item/CS_URS_2021_02/573111112" TargetMode="External"/><Relationship Id="rId27" Type="http://schemas.openxmlformats.org/officeDocument/2006/relationships/hyperlink" Target="https://podminky.urs.cz/item/CS_URS_2021_02/911331111" TargetMode="External"/><Relationship Id="rId30" Type="http://schemas.openxmlformats.org/officeDocument/2006/relationships/hyperlink" Target="https://podminky.urs.cz/item/CS_URS_2021_02/914511112" TargetMode="External"/><Relationship Id="rId35" Type="http://schemas.openxmlformats.org/officeDocument/2006/relationships/hyperlink" Target="https://podminky.urs.cz/item/CS_URS_2021_02/915611111" TargetMode="External"/><Relationship Id="rId43" Type="http://schemas.openxmlformats.org/officeDocument/2006/relationships/hyperlink" Target="https://podminky.urs.cz/item/CS_URS_2021_02/936174311" TargetMode="External"/><Relationship Id="rId48" Type="http://schemas.openxmlformats.org/officeDocument/2006/relationships/hyperlink" Target="https://podminky.urs.cz/item/CS_URS_2021_02/966008212" TargetMode="External"/><Relationship Id="rId56" Type="http://schemas.openxmlformats.org/officeDocument/2006/relationships/hyperlink" Target="https://podminky.urs.cz/item/CS_URS_2021_02/997221561" TargetMode="External"/><Relationship Id="rId8" Type="http://schemas.openxmlformats.org/officeDocument/2006/relationships/hyperlink" Target="https://podminky.urs.cz/item/CS_URS_2021_02/167151111" TargetMode="External"/><Relationship Id="rId51" Type="http://schemas.openxmlformats.org/officeDocument/2006/relationships/hyperlink" Target="https://podminky.urs.cz/item/CS_URS_2021_02/981011112" TargetMode="External"/><Relationship Id="rId3" Type="http://schemas.openxmlformats.org/officeDocument/2006/relationships/hyperlink" Target="https://podminky.urs.cz/item/CS_URS_2021_02/11310724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81152302" TargetMode="External"/><Relationship Id="rId18" Type="http://schemas.openxmlformats.org/officeDocument/2006/relationships/hyperlink" Target="https://podminky.urs.cz/item/CS_URS_2021_02/348101230" TargetMode="External"/><Relationship Id="rId26" Type="http://schemas.openxmlformats.org/officeDocument/2006/relationships/hyperlink" Target="https://podminky.urs.cz/item/CS_URS_2021_02/564761111" TargetMode="External"/><Relationship Id="rId39" Type="http://schemas.openxmlformats.org/officeDocument/2006/relationships/hyperlink" Target="https://podminky.urs.cz/item/CS_URS_2021_02/915211111" TargetMode="External"/><Relationship Id="rId21" Type="http://schemas.openxmlformats.org/officeDocument/2006/relationships/hyperlink" Target="https://podminky.urs.cz/item/CS_URS_2021_02/348172911" TargetMode="External"/><Relationship Id="rId34" Type="http://schemas.openxmlformats.org/officeDocument/2006/relationships/hyperlink" Target="https://podminky.urs.cz/item/CS_URS_2021_02/915241111" TargetMode="External"/><Relationship Id="rId42" Type="http://schemas.openxmlformats.org/officeDocument/2006/relationships/hyperlink" Target="https://podminky.urs.cz/item/CS_URS_2021_02/915611111" TargetMode="External"/><Relationship Id="rId47" Type="http://schemas.openxmlformats.org/officeDocument/2006/relationships/hyperlink" Target="https://podminky.urs.cz/item/CS_URS_2021_02/919735112" TargetMode="External"/><Relationship Id="rId50" Type="http://schemas.openxmlformats.org/officeDocument/2006/relationships/hyperlink" Target="https://podminky.urs.cz/item/CS_URS_2021_02/962042321" TargetMode="External"/><Relationship Id="rId55" Type="http://schemas.openxmlformats.org/officeDocument/2006/relationships/hyperlink" Target="https://podminky.urs.cz/item/CS_URS_2021_02/997221559" TargetMode="External"/><Relationship Id="rId7" Type="http://schemas.openxmlformats.org/officeDocument/2006/relationships/hyperlink" Target="https://podminky.urs.cz/item/CS_URS_2021_02/131251100" TargetMode="External"/><Relationship Id="rId12" Type="http://schemas.openxmlformats.org/officeDocument/2006/relationships/hyperlink" Target="https://podminky.urs.cz/item/CS_URS_2021_02/174151101" TargetMode="External"/><Relationship Id="rId17" Type="http://schemas.openxmlformats.org/officeDocument/2006/relationships/hyperlink" Target="https://podminky.urs.cz/item/CS_URS_2021_02/338171123" TargetMode="External"/><Relationship Id="rId25" Type="http://schemas.openxmlformats.org/officeDocument/2006/relationships/hyperlink" Target="https://podminky.urs.cz/item/CS_URS_2021_02/564751111" TargetMode="External"/><Relationship Id="rId33" Type="http://schemas.openxmlformats.org/officeDocument/2006/relationships/hyperlink" Target="https://podminky.urs.cz/item/CS_URS_2021_02/596212212" TargetMode="External"/><Relationship Id="rId38" Type="http://schemas.openxmlformats.org/officeDocument/2006/relationships/hyperlink" Target="https://podminky.urs.cz/item/CS_URS_2021_02/914511112" TargetMode="External"/><Relationship Id="rId46" Type="http://schemas.openxmlformats.org/officeDocument/2006/relationships/hyperlink" Target="https://podminky.urs.cz/item/CS_URS_2021_02/919731122" TargetMode="External"/><Relationship Id="rId59" Type="http://schemas.openxmlformats.org/officeDocument/2006/relationships/drawing" Target="../drawings/drawing6.xml"/><Relationship Id="rId2" Type="http://schemas.openxmlformats.org/officeDocument/2006/relationships/hyperlink" Target="https://podminky.urs.cz/item/CS_URS_2021_02/113107321" TargetMode="External"/><Relationship Id="rId16" Type="http://schemas.openxmlformats.org/officeDocument/2006/relationships/hyperlink" Target="https://podminky.urs.cz/item/CS_URS_2021_02/338171113" TargetMode="External"/><Relationship Id="rId20" Type="http://schemas.openxmlformats.org/officeDocument/2006/relationships/hyperlink" Target="https://podminky.urs.cz/item/CS_URS_2021_02/348172114" TargetMode="External"/><Relationship Id="rId29" Type="http://schemas.openxmlformats.org/officeDocument/2006/relationships/hyperlink" Target="https://podminky.urs.cz/item/CS_URS_2021_02/565135111" TargetMode="External"/><Relationship Id="rId41" Type="http://schemas.openxmlformats.org/officeDocument/2006/relationships/hyperlink" Target="https://podminky.urs.cz/item/CS_URS_2021_02/915231111" TargetMode="External"/><Relationship Id="rId54" Type="http://schemas.openxmlformats.org/officeDocument/2006/relationships/hyperlink" Target="https://podminky.urs.cz/item/CS_URS_2021_02/997221551" TargetMode="External"/><Relationship Id="rId1" Type="http://schemas.openxmlformats.org/officeDocument/2006/relationships/hyperlink" Target="https://podminky.urs.cz/item/CS_URS_2021_02/113106144" TargetMode="External"/><Relationship Id="rId6" Type="http://schemas.openxmlformats.org/officeDocument/2006/relationships/hyperlink" Target="https://podminky.urs.cz/item/CS_URS_2021_02/122252204" TargetMode="External"/><Relationship Id="rId11" Type="http://schemas.openxmlformats.org/officeDocument/2006/relationships/hyperlink" Target="https://podminky.urs.cz/item/CS_URS_2021_02/171251201" TargetMode="External"/><Relationship Id="rId24" Type="http://schemas.openxmlformats.org/officeDocument/2006/relationships/hyperlink" Target="https://podminky.urs.cz/item/CS_URS_2021_02/348401360" TargetMode="External"/><Relationship Id="rId32" Type="http://schemas.openxmlformats.org/officeDocument/2006/relationships/hyperlink" Target="https://podminky.urs.cz/item/CS_URS_2021_02/596211111" TargetMode="External"/><Relationship Id="rId37" Type="http://schemas.openxmlformats.org/officeDocument/2006/relationships/hyperlink" Target="https://podminky.urs.cz/item/CS_URS_2021_02/914111111" TargetMode="External"/><Relationship Id="rId40" Type="http://schemas.openxmlformats.org/officeDocument/2006/relationships/hyperlink" Target="https://podminky.urs.cz/item/CS_URS_2021_02/915211121" TargetMode="External"/><Relationship Id="rId45" Type="http://schemas.openxmlformats.org/officeDocument/2006/relationships/hyperlink" Target="https://podminky.urs.cz/item/CS_URS_2021_02/916231213" TargetMode="External"/><Relationship Id="rId53" Type="http://schemas.openxmlformats.org/officeDocument/2006/relationships/hyperlink" Target="https://podminky.urs.cz/item/CS_URS_2021_02/997013511" TargetMode="External"/><Relationship Id="rId58" Type="http://schemas.openxmlformats.org/officeDocument/2006/relationships/hyperlink" Target="https://podminky.urs.cz/item/CS_URS_2021_02/998225111" TargetMode="External"/><Relationship Id="rId5" Type="http://schemas.openxmlformats.org/officeDocument/2006/relationships/hyperlink" Target="https://podminky.urs.cz/item/CS_URS_2021_02/113107242" TargetMode="External"/><Relationship Id="rId15" Type="http://schemas.openxmlformats.org/officeDocument/2006/relationships/hyperlink" Target="https://podminky.urs.cz/item/CS_URS_2021_02/275313611" TargetMode="External"/><Relationship Id="rId23" Type="http://schemas.openxmlformats.org/officeDocument/2006/relationships/hyperlink" Target="https://podminky.urs.cz/item/CS_URS_2021_02/348401350" TargetMode="External"/><Relationship Id="rId28" Type="http://schemas.openxmlformats.org/officeDocument/2006/relationships/hyperlink" Target="https://podminky.urs.cz/item/CS_URS_2021_02/564861111" TargetMode="External"/><Relationship Id="rId36" Type="http://schemas.openxmlformats.org/officeDocument/2006/relationships/hyperlink" Target="https://podminky.urs.cz/item/CS_URS_2021_02/912211111" TargetMode="External"/><Relationship Id="rId49" Type="http://schemas.openxmlformats.org/officeDocument/2006/relationships/hyperlink" Target="https://podminky.urs.cz/item/CS_URS_2021_02/961044111" TargetMode="External"/><Relationship Id="rId57" Type="http://schemas.openxmlformats.org/officeDocument/2006/relationships/hyperlink" Target="https://podminky.urs.cz/item/CS_URS_2021_02/997221569" TargetMode="External"/><Relationship Id="rId10" Type="http://schemas.openxmlformats.org/officeDocument/2006/relationships/hyperlink" Target="https://podminky.urs.cz/item/CS_URS_2021_02/167151111" TargetMode="External"/><Relationship Id="rId19" Type="http://schemas.openxmlformats.org/officeDocument/2006/relationships/hyperlink" Target="https://podminky.urs.cz/item/CS_URS_2021_02/348171143" TargetMode="External"/><Relationship Id="rId31" Type="http://schemas.openxmlformats.org/officeDocument/2006/relationships/hyperlink" Target="https://podminky.urs.cz/item/CS_URS_2021_02/577143111" TargetMode="External"/><Relationship Id="rId44" Type="http://schemas.openxmlformats.org/officeDocument/2006/relationships/hyperlink" Target="https://podminky.urs.cz/item/CS_URS_2021_02/916131213" TargetMode="External"/><Relationship Id="rId52" Type="http://schemas.openxmlformats.org/officeDocument/2006/relationships/hyperlink" Target="https://podminky.urs.cz/item/CS_URS_2021_02/997013509" TargetMode="External"/><Relationship Id="rId4" Type="http://schemas.openxmlformats.org/officeDocument/2006/relationships/hyperlink" Target="https://podminky.urs.cz/item/CS_URS_2021_02/113107224" TargetMode="External"/><Relationship Id="rId9" Type="http://schemas.openxmlformats.org/officeDocument/2006/relationships/hyperlink" Target="https://podminky.urs.cz/item/CS_URS_2021_02/162751119" TargetMode="External"/><Relationship Id="rId14" Type="http://schemas.openxmlformats.org/officeDocument/2006/relationships/hyperlink" Target="https://podminky.urs.cz/item/CS_URS_2021_02/271562211" TargetMode="External"/><Relationship Id="rId22" Type="http://schemas.openxmlformats.org/officeDocument/2006/relationships/hyperlink" Target="https://podminky.urs.cz/item/CS_URS_2021_02/348401120" TargetMode="External"/><Relationship Id="rId27" Type="http://schemas.openxmlformats.org/officeDocument/2006/relationships/hyperlink" Target="https://podminky.urs.cz/item/CS_URS_2021_02/564851111" TargetMode="External"/><Relationship Id="rId30" Type="http://schemas.openxmlformats.org/officeDocument/2006/relationships/hyperlink" Target="https://podminky.urs.cz/item/CS_URS_2021_02/573211107" TargetMode="External"/><Relationship Id="rId35" Type="http://schemas.openxmlformats.org/officeDocument/2006/relationships/hyperlink" Target="https://podminky.urs.cz/item/CS_URS_2021_02/912111121" TargetMode="External"/><Relationship Id="rId43" Type="http://schemas.openxmlformats.org/officeDocument/2006/relationships/hyperlink" Target="https://podminky.urs.cz/item/CS_URS_2021_02/915621111" TargetMode="External"/><Relationship Id="rId48" Type="http://schemas.openxmlformats.org/officeDocument/2006/relationships/hyperlink" Target="https://podminky.urs.cz/item/CS_URS_2021_02/953965132" TargetMode="External"/><Relationship Id="rId56" Type="http://schemas.openxmlformats.org/officeDocument/2006/relationships/hyperlink" Target="https://podminky.urs.cz/item/CS_URS_2021_02/997221561" TargetMode="External"/><Relationship Id="rId8" Type="http://schemas.openxmlformats.org/officeDocument/2006/relationships/hyperlink" Target="https://podminky.urs.cz/item/CS_URS_2021_02/162751117" TargetMode="External"/><Relationship Id="rId51" Type="http://schemas.openxmlformats.org/officeDocument/2006/relationships/hyperlink" Target="https://podminky.urs.cz/item/CS_URS_2021_02/979054451" TargetMode="External"/><Relationship Id="rId3" Type="http://schemas.openxmlformats.org/officeDocument/2006/relationships/hyperlink" Target="https://podminky.urs.cz/item/CS_URS_2021_02/11310716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12201112" TargetMode="External"/><Relationship Id="rId13" Type="http://schemas.openxmlformats.org/officeDocument/2006/relationships/hyperlink" Target="https://podminky.urs.cz/item/CS_URS_2021_02/162201422" TargetMode="External"/><Relationship Id="rId18" Type="http://schemas.openxmlformats.org/officeDocument/2006/relationships/hyperlink" Target="https://podminky.urs.cz/item/CS_URS_2021_02/162702119" TargetMode="External"/><Relationship Id="rId26" Type="http://schemas.openxmlformats.org/officeDocument/2006/relationships/hyperlink" Target="https://podminky.urs.cz/item/CS_URS_2021_02/183211312" TargetMode="External"/><Relationship Id="rId39" Type="http://schemas.openxmlformats.org/officeDocument/2006/relationships/hyperlink" Target="https://podminky.urs.cz/item/CS_URS_2021_02/184802111" TargetMode="External"/><Relationship Id="rId3" Type="http://schemas.openxmlformats.org/officeDocument/2006/relationships/hyperlink" Target="https://podminky.urs.cz/item/CS_URS_2021_02/111301111" TargetMode="External"/><Relationship Id="rId21" Type="http://schemas.openxmlformats.org/officeDocument/2006/relationships/hyperlink" Target="https://podminky.urs.cz/item/CS_URS_2021_02/181151311" TargetMode="External"/><Relationship Id="rId34" Type="http://schemas.openxmlformats.org/officeDocument/2006/relationships/hyperlink" Target="https://podminky.urs.cz/item/CS_URS_2021_02/184215113" TargetMode="External"/><Relationship Id="rId42" Type="http://schemas.openxmlformats.org/officeDocument/2006/relationships/hyperlink" Target="https://podminky.urs.cz/item/CS_URS_2021_02/185803111" TargetMode="External"/><Relationship Id="rId47" Type="http://schemas.openxmlformats.org/officeDocument/2006/relationships/drawing" Target="../drawings/drawing7.xml"/><Relationship Id="rId7" Type="http://schemas.openxmlformats.org/officeDocument/2006/relationships/hyperlink" Target="https://podminky.urs.cz/item/CS_URS_2021_02/112201111" TargetMode="External"/><Relationship Id="rId12" Type="http://schemas.openxmlformats.org/officeDocument/2006/relationships/hyperlink" Target="https://podminky.urs.cz/item/CS_URS_2021_02/162201412" TargetMode="External"/><Relationship Id="rId17" Type="http://schemas.openxmlformats.org/officeDocument/2006/relationships/hyperlink" Target="https://podminky.urs.cz/item/CS_URS_2021_02/162702111" TargetMode="External"/><Relationship Id="rId25" Type="http://schemas.openxmlformats.org/officeDocument/2006/relationships/hyperlink" Target="https://podminky.urs.cz/item/CS_URS_2021_02/183111113" TargetMode="External"/><Relationship Id="rId33" Type="http://schemas.openxmlformats.org/officeDocument/2006/relationships/hyperlink" Target="https://podminky.urs.cz/item/CS_URS_2021_02/184102115" TargetMode="External"/><Relationship Id="rId38" Type="http://schemas.openxmlformats.org/officeDocument/2006/relationships/hyperlink" Target="https://podminky.urs.cz/item/CS_URS_2021_02/184801121" TargetMode="External"/><Relationship Id="rId46" Type="http://schemas.openxmlformats.org/officeDocument/2006/relationships/hyperlink" Target="https://podminky.urs.cz/item/CS_URS_2021_02/998231311" TargetMode="External"/><Relationship Id="rId2" Type="http://schemas.openxmlformats.org/officeDocument/2006/relationships/hyperlink" Target="https://podminky.urs.cz/item/CS_URS_2021_02/111212351" TargetMode="External"/><Relationship Id="rId16" Type="http://schemas.openxmlformats.org/officeDocument/2006/relationships/hyperlink" Target="https://podminky.urs.cz/item/CS_URS_2021_02/162301972" TargetMode="External"/><Relationship Id="rId20" Type="http://schemas.openxmlformats.org/officeDocument/2006/relationships/hyperlink" Target="https://podminky.urs.cz/item/CS_URS_2021_02/181006111" TargetMode="External"/><Relationship Id="rId29" Type="http://schemas.openxmlformats.org/officeDocument/2006/relationships/hyperlink" Target="https://podminky.urs.cz/item/CS_URS_2021_02/183403131" TargetMode="External"/><Relationship Id="rId41" Type="http://schemas.openxmlformats.org/officeDocument/2006/relationships/hyperlink" Target="https://podminky.urs.cz/item/CS_URS_2021_02/184911421" TargetMode="External"/><Relationship Id="rId1" Type="http://schemas.openxmlformats.org/officeDocument/2006/relationships/hyperlink" Target="https://podminky.urs.cz/item/CS_URS_2021_02/111111331" TargetMode="External"/><Relationship Id="rId6" Type="http://schemas.openxmlformats.org/officeDocument/2006/relationships/hyperlink" Target="https://podminky.urs.cz/item/CS_URS_2021_02/112151114" TargetMode="External"/><Relationship Id="rId11" Type="http://schemas.openxmlformats.org/officeDocument/2006/relationships/hyperlink" Target="https://podminky.urs.cz/item/CS_URS_2021_02/162201402" TargetMode="External"/><Relationship Id="rId24" Type="http://schemas.openxmlformats.org/officeDocument/2006/relationships/hyperlink" Target="https://podminky.urs.cz/item/CS_URS_2021_02/183101221" TargetMode="External"/><Relationship Id="rId32" Type="http://schemas.openxmlformats.org/officeDocument/2006/relationships/hyperlink" Target="https://podminky.urs.cz/item/CS_URS_2021_02/184102111" TargetMode="External"/><Relationship Id="rId37" Type="http://schemas.openxmlformats.org/officeDocument/2006/relationships/hyperlink" Target="https://podminky.urs.cz/item/CS_URS_2021_02/184501141" TargetMode="External"/><Relationship Id="rId40" Type="http://schemas.openxmlformats.org/officeDocument/2006/relationships/hyperlink" Target="https://podminky.urs.cz/item/CS_URS_2021_02/184852322" TargetMode="External"/><Relationship Id="rId45" Type="http://schemas.openxmlformats.org/officeDocument/2006/relationships/hyperlink" Target="https://podminky.urs.cz/item/CS_URS_2021_02/185851121" TargetMode="External"/><Relationship Id="rId5" Type="http://schemas.openxmlformats.org/officeDocument/2006/relationships/hyperlink" Target="https://podminky.urs.cz/item/CS_URS_2021_02/112151112" TargetMode="External"/><Relationship Id="rId15" Type="http://schemas.openxmlformats.org/officeDocument/2006/relationships/hyperlink" Target="https://podminky.urs.cz/item/CS_URS_2021_02/162301952" TargetMode="External"/><Relationship Id="rId23" Type="http://schemas.openxmlformats.org/officeDocument/2006/relationships/hyperlink" Target="https://podminky.urs.cz/item/CS_URS_2021_02/182911131" TargetMode="External"/><Relationship Id="rId28" Type="http://schemas.openxmlformats.org/officeDocument/2006/relationships/hyperlink" Target="https://podminky.urs.cz/item/CS_URS_2021_02/183402131" TargetMode="External"/><Relationship Id="rId36" Type="http://schemas.openxmlformats.org/officeDocument/2006/relationships/hyperlink" Target="https://podminky.urs.cz/item/CS_URS_2021_02/184215411" TargetMode="External"/><Relationship Id="rId10" Type="http://schemas.openxmlformats.org/officeDocument/2006/relationships/hyperlink" Target="https://podminky.urs.cz/item/CS_URS_2021_02/122251103" TargetMode="External"/><Relationship Id="rId19" Type="http://schemas.openxmlformats.org/officeDocument/2006/relationships/hyperlink" Target="https://podminky.urs.cz/item/CS_URS_2021_02/180405111" TargetMode="External"/><Relationship Id="rId31" Type="http://schemas.openxmlformats.org/officeDocument/2006/relationships/hyperlink" Target="https://podminky.urs.cz/item/CS_URS_2021_02/183403161" TargetMode="External"/><Relationship Id="rId44" Type="http://schemas.openxmlformats.org/officeDocument/2006/relationships/hyperlink" Target="https://podminky.urs.cz/item/CS_URS_2021_02/185804511" TargetMode="External"/><Relationship Id="rId4" Type="http://schemas.openxmlformats.org/officeDocument/2006/relationships/hyperlink" Target="https://podminky.urs.cz/item/CS_URS_2021_02/112151111" TargetMode="External"/><Relationship Id="rId9" Type="http://schemas.openxmlformats.org/officeDocument/2006/relationships/hyperlink" Target="https://podminky.urs.cz/item/CS_URS_2021_02/112201114" TargetMode="External"/><Relationship Id="rId14" Type="http://schemas.openxmlformats.org/officeDocument/2006/relationships/hyperlink" Target="https://podminky.urs.cz/item/CS_URS_2021_02/162301932" TargetMode="External"/><Relationship Id="rId22" Type="http://schemas.openxmlformats.org/officeDocument/2006/relationships/hyperlink" Target="https://podminky.urs.cz/item/CS_URS_2021_02/181451131" TargetMode="External"/><Relationship Id="rId27" Type="http://schemas.openxmlformats.org/officeDocument/2006/relationships/hyperlink" Target="https://podminky.urs.cz/item/CS_URS_2021_02/183211313" TargetMode="External"/><Relationship Id="rId30" Type="http://schemas.openxmlformats.org/officeDocument/2006/relationships/hyperlink" Target="https://podminky.urs.cz/item/CS_URS_2021_02/183403153" TargetMode="External"/><Relationship Id="rId35" Type="http://schemas.openxmlformats.org/officeDocument/2006/relationships/hyperlink" Target="https://podminky.urs.cz/item/CS_URS_2021_02/184215133" TargetMode="External"/><Relationship Id="rId43" Type="http://schemas.openxmlformats.org/officeDocument/2006/relationships/hyperlink" Target="https://podminky.urs.cz/item/CS_URS_2021_02/1858043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51201" TargetMode="External"/><Relationship Id="rId13" Type="http://schemas.openxmlformats.org/officeDocument/2006/relationships/hyperlink" Target="https://podminky.urs.cz/item/CS_URS_2021_02/871315211" TargetMode="External"/><Relationship Id="rId18" Type="http://schemas.openxmlformats.org/officeDocument/2006/relationships/hyperlink" Target="https://podminky.urs.cz/item/CS_URS_2021_02/892351111" TargetMode="External"/><Relationship Id="rId26" Type="http://schemas.openxmlformats.org/officeDocument/2006/relationships/hyperlink" Target="https://podminky.urs.cz/item/CS_URS_2021_02/997221569" TargetMode="External"/><Relationship Id="rId3" Type="http://schemas.openxmlformats.org/officeDocument/2006/relationships/hyperlink" Target="https://podminky.urs.cz/item/CS_URS_2021_02/132254203" TargetMode="External"/><Relationship Id="rId21" Type="http://schemas.openxmlformats.org/officeDocument/2006/relationships/hyperlink" Target="https://podminky.urs.cz/item/CS_URS_2021_02/899401112" TargetMode="External"/><Relationship Id="rId34" Type="http://schemas.openxmlformats.org/officeDocument/2006/relationships/hyperlink" Target="https://podminky.urs.cz/item/CS_URS_2021_02/012103000" TargetMode="External"/><Relationship Id="rId7" Type="http://schemas.openxmlformats.org/officeDocument/2006/relationships/hyperlink" Target="https://podminky.urs.cz/item/CS_URS_2021_02/171201221" TargetMode="External"/><Relationship Id="rId12" Type="http://schemas.openxmlformats.org/officeDocument/2006/relationships/hyperlink" Target="https://podminky.urs.cz/item/CS_URS_2021_02/871161141" TargetMode="External"/><Relationship Id="rId17" Type="http://schemas.openxmlformats.org/officeDocument/2006/relationships/hyperlink" Target="https://podminky.urs.cz/item/CS_URS_2021_02/892241111" TargetMode="External"/><Relationship Id="rId25" Type="http://schemas.openxmlformats.org/officeDocument/2006/relationships/hyperlink" Target="https://podminky.urs.cz/item/CS_URS_2021_02/997221561" TargetMode="External"/><Relationship Id="rId33" Type="http://schemas.openxmlformats.org/officeDocument/2006/relationships/hyperlink" Target="https://podminky.urs.cz/item/CS_URS_2021_02/998722201" TargetMode="External"/><Relationship Id="rId2" Type="http://schemas.openxmlformats.org/officeDocument/2006/relationships/hyperlink" Target="https://podminky.urs.cz/item/CS_URS_2021_02/122251102" TargetMode="External"/><Relationship Id="rId16" Type="http://schemas.openxmlformats.org/officeDocument/2006/relationships/hyperlink" Target="https://podminky.urs.cz/item/CS_URS_2021_02/891319111" TargetMode="External"/><Relationship Id="rId20" Type="http://schemas.openxmlformats.org/officeDocument/2006/relationships/hyperlink" Target="https://podminky.urs.cz/item/CS_URS_2021_02/894812351" TargetMode="External"/><Relationship Id="rId29" Type="http://schemas.openxmlformats.org/officeDocument/2006/relationships/hyperlink" Target="https://podminky.urs.cz/item/CS_URS_2021_02/998225194" TargetMode="External"/><Relationship Id="rId1" Type="http://schemas.openxmlformats.org/officeDocument/2006/relationships/hyperlink" Target="https://podminky.urs.cz/item/CS_URS_2021_02/113107542" TargetMode="External"/><Relationship Id="rId6" Type="http://schemas.openxmlformats.org/officeDocument/2006/relationships/hyperlink" Target="https://podminky.urs.cz/item/CS_URS_2021_02/162751117" TargetMode="External"/><Relationship Id="rId11" Type="http://schemas.openxmlformats.org/officeDocument/2006/relationships/hyperlink" Target="https://podminky.urs.cz/item/CS_URS_2021_02/572340111" TargetMode="External"/><Relationship Id="rId24" Type="http://schemas.openxmlformats.org/officeDocument/2006/relationships/hyperlink" Target="https://podminky.urs.cz/item/CS_URS_2021_02/919735113" TargetMode="External"/><Relationship Id="rId32" Type="http://schemas.openxmlformats.org/officeDocument/2006/relationships/hyperlink" Target="https://podminky.urs.cz/item/CS_URS_2021_02/722270102" TargetMode="External"/><Relationship Id="rId5" Type="http://schemas.openxmlformats.org/officeDocument/2006/relationships/hyperlink" Target="https://podminky.urs.cz/item/CS_URS_2021_02/151101111" TargetMode="External"/><Relationship Id="rId15" Type="http://schemas.openxmlformats.org/officeDocument/2006/relationships/hyperlink" Target="https://podminky.urs.cz/item/CS_URS_2021_02/891181112" TargetMode="External"/><Relationship Id="rId23" Type="http://schemas.openxmlformats.org/officeDocument/2006/relationships/hyperlink" Target="https://podminky.urs.cz/item/CS_URS_2021_02/899722114" TargetMode="External"/><Relationship Id="rId28" Type="http://schemas.openxmlformats.org/officeDocument/2006/relationships/hyperlink" Target="https://podminky.urs.cz/item/CS_URS_2021_02/998225111" TargetMode="External"/><Relationship Id="rId36" Type="http://schemas.openxmlformats.org/officeDocument/2006/relationships/drawing" Target="../drawings/drawing8.xml"/><Relationship Id="rId10" Type="http://schemas.openxmlformats.org/officeDocument/2006/relationships/hyperlink" Target="https://podminky.urs.cz/item/CS_URS_2021_02/451572111" TargetMode="External"/><Relationship Id="rId19" Type="http://schemas.openxmlformats.org/officeDocument/2006/relationships/hyperlink" Target="https://podminky.urs.cz/item/CS_URS_2021_02/893811163" TargetMode="External"/><Relationship Id="rId31" Type="http://schemas.openxmlformats.org/officeDocument/2006/relationships/hyperlink" Target="https://podminky.urs.cz/item/CS_URS_2021_02/998276128" TargetMode="External"/><Relationship Id="rId4" Type="http://schemas.openxmlformats.org/officeDocument/2006/relationships/hyperlink" Target="https://podminky.urs.cz/item/CS_URS_2021_02/151101101" TargetMode="External"/><Relationship Id="rId9" Type="http://schemas.openxmlformats.org/officeDocument/2006/relationships/hyperlink" Target="https://podminky.urs.cz/item/CS_URS_2021_02/174151101" TargetMode="External"/><Relationship Id="rId14" Type="http://schemas.openxmlformats.org/officeDocument/2006/relationships/hyperlink" Target="https://podminky.urs.cz/item/CS_URS_2021_02/877375121" TargetMode="External"/><Relationship Id="rId22" Type="http://schemas.openxmlformats.org/officeDocument/2006/relationships/hyperlink" Target="https://podminky.urs.cz/item/CS_URS_2021_02/899721111" TargetMode="External"/><Relationship Id="rId27" Type="http://schemas.openxmlformats.org/officeDocument/2006/relationships/hyperlink" Target="https://podminky.urs.cz/item/CS_URS_2021_02/997221875" TargetMode="External"/><Relationship Id="rId30" Type="http://schemas.openxmlformats.org/officeDocument/2006/relationships/hyperlink" Target="https://podminky.urs.cz/item/CS_URS_2021_02/998276101" TargetMode="External"/><Relationship Id="rId35" Type="http://schemas.openxmlformats.org/officeDocument/2006/relationships/hyperlink" Target="https://podminky.urs.cz/item/CS_URS_2021_02/03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6"/>
  <sheetViews>
    <sheetView showGridLines="0" tabSelected="1" workbookViewId="0">
      <selection activeCell="K6" sqref="K6:AO6"/>
    </sheetView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7" t="s">
        <v>14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3"/>
      <c r="AQ5" s="23"/>
      <c r="AR5" s="21"/>
      <c r="BE5" s="334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9" t="s">
        <v>17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3"/>
      <c r="AQ6" s="23"/>
      <c r="AR6" s="21"/>
      <c r="BE6" s="33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35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3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5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35"/>
      <c r="BS10" s="18" t="s">
        <v>6</v>
      </c>
    </row>
    <row r="11" spans="1:74" s="1" customFormat="1" ht="18.45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35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32</v>
      </c>
      <c r="AO13" s="23"/>
      <c r="AP13" s="23"/>
      <c r="AQ13" s="23"/>
      <c r="AR13" s="21"/>
      <c r="BE13" s="335"/>
      <c r="BS13" s="18" t="s">
        <v>6</v>
      </c>
    </row>
    <row r="14" spans="1:74" ht="13.2">
      <c r="B14" s="22"/>
      <c r="C14" s="23"/>
      <c r="D14" s="23"/>
      <c r="E14" s="340" t="s">
        <v>32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E14" s="335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35"/>
      <c r="BS16" s="18" t="s">
        <v>4</v>
      </c>
    </row>
    <row r="17" spans="1:71" s="1" customFormat="1" ht="18.45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35"/>
      <c r="BS17" s="18" t="s">
        <v>36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5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38</v>
      </c>
      <c r="AO19" s="23"/>
      <c r="AP19" s="23"/>
      <c r="AQ19" s="23"/>
      <c r="AR19" s="21"/>
      <c r="BE19" s="335"/>
      <c r="BS19" s="18" t="s">
        <v>6</v>
      </c>
    </row>
    <row r="20" spans="1:71" s="1" customFormat="1" ht="18.45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35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5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5"/>
    </row>
    <row r="23" spans="1:71" s="1" customFormat="1" ht="96" customHeight="1">
      <c r="B23" s="22"/>
      <c r="C23" s="23"/>
      <c r="D23" s="23"/>
      <c r="E23" s="342" t="s">
        <v>41</v>
      </c>
      <c r="F23" s="342"/>
      <c r="G23" s="342"/>
      <c r="H23" s="342"/>
      <c r="I23" s="342"/>
      <c r="J23" s="342"/>
      <c r="K23" s="342"/>
      <c r="L23" s="342"/>
      <c r="M23" s="342"/>
      <c r="N23" s="342"/>
      <c r="O23" s="342"/>
      <c r="P23" s="342"/>
      <c r="Q23" s="342"/>
      <c r="R23" s="342"/>
      <c r="S23" s="342"/>
      <c r="T23" s="342"/>
      <c r="U23" s="342"/>
      <c r="V23" s="342"/>
      <c r="W23" s="342"/>
      <c r="X23" s="342"/>
      <c r="Y23" s="342"/>
      <c r="Z23" s="342"/>
      <c r="AA23" s="342"/>
      <c r="AB23" s="342"/>
      <c r="AC23" s="342"/>
      <c r="AD23" s="342"/>
      <c r="AE23" s="342"/>
      <c r="AF23" s="342"/>
      <c r="AG23" s="342"/>
      <c r="AH23" s="342"/>
      <c r="AI23" s="342"/>
      <c r="AJ23" s="342"/>
      <c r="AK23" s="342"/>
      <c r="AL23" s="342"/>
      <c r="AM23" s="342"/>
      <c r="AN23" s="342"/>
      <c r="AO23" s="23"/>
      <c r="AP23" s="23"/>
      <c r="AQ23" s="23"/>
      <c r="AR23" s="21"/>
      <c r="BE23" s="335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5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5"/>
    </row>
    <row r="26" spans="1:71" s="2" customFormat="1" ht="25.95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3">
        <f>ROUND(AG54,2)</f>
        <v>0</v>
      </c>
      <c r="AL26" s="344"/>
      <c r="AM26" s="344"/>
      <c r="AN26" s="344"/>
      <c r="AO26" s="344"/>
      <c r="AP26" s="37"/>
      <c r="AQ26" s="37"/>
      <c r="AR26" s="40"/>
      <c r="BE26" s="335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5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5" t="s">
        <v>43</v>
      </c>
      <c r="M28" s="345"/>
      <c r="N28" s="345"/>
      <c r="O28" s="345"/>
      <c r="P28" s="345"/>
      <c r="Q28" s="37"/>
      <c r="R28" s="37"/>
      <c r="S28" s="37"/>
      <c r="T28" s="37"/>
      <c r="U28" s="37"/>
      <c r="V28" s="37"/>
      <c r="W28" s="345" t="s">
        <v>44</v>
      </c>
      <c r="X28" s="345"/>
      <c r="Y28" s="345"/>
      <c r="Z28" s="345"/>
      <c r="AA28" s="345"/>
      <c r="AB28" s="345"/>
      <c r="AC28" s="345"/>
      <c r="AD28" s="345"/>
      <c r="AE28" s="345"/>
      <c r="AF28" s="37"/>
      <c r="AG28" s="37"/>
      <c r="AH28" s="37"/>
      <c r="AI28" s="37"/>
      <c r="AJ28" s="37"/>
      <c r="AK28" s="345" t="s">
        <v>45</v>
      </c>
      <c r="AL28" s="345"/>
      <c r="AM28" s="345"/>
      <c r="AN28" s="345"/>
      <c r="AO28" s="345"/>
      <c r="AP28" s="37"/>
      <c r="AQ28" s="37"/>
      <c r="AR28" s="40"/>
      <c r="BE28" s="335"/>
    </row>
    <row r="29" spans="1:71" s="3" customFormat="1" ht="14.4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48">
        <v>0.21</v>
      </c>
      <c r="M29" s="347"/>
      <c r="N29" s="347"/>
      <c r="O29" s="347"/>
      <c r="P29" s="347"/>
      <c r="Q29" s="42"/>
      <c r="R29" s="42"/>
      <c r="S29" s="42"/>
      <c r="T29" s="42"/>
      <c r="U29" s="42"/>
      <c r="V29" s="42"/>
      <c r="W29" s="346">
        <f>ROUND(AZ54, 2)</f>
        <v>0</v>
      </c>
      <c r="X29" s="347"/>
      <c r="Y29" s="347"/>
      <c r="Z29" s="347"/>
      <c r="AA29" s="347"/>
      <c r="AB29" s="347"/>
      <c r="AC29" s="347"/>
      <c r="AD29" s="347"/>
      <c r="AE29" s="347"/>
      <c r="AF29" s="42"/>
      <c r="AG29" s="42"/>
      <c r="AH29" s="42"/>
      <c r="AI29" s="42"/>
      <c r="AJ29" s="42"/>
      <c r="AK29" s="346">
        <f>ROUND(AV54, 2)</f>
        <v>0</v>
      </c>
      <c r="AL29" s="347"/>
      <c r="AM29" s="347"/>
      <c r="AN29" s="347"/>
      <c r="AO29" s="347"/>
      <c r="AP29" s="42"/>
      <c r="AQ29" s="42"/>
      <c r="AR29" s="43"/>
      <c r="BE29" s="336"/>
    </row>
    <row r="30" spans="1:71" s="3" customFormat="1" ht="14.4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48">
        <v>0.15</v>
      </c>
      <c r="M30" s="347"/>
      <c r="N30" s="347"/>
      <c r="O30" s="347"/>
      <c r="P30" s="347"/>
      <c r="Q30" s="42"/>
      <c r="R30" s="42"/>
      <c r="S30" s="42"/>
      <c r="T30" s="42"/>
      <c r="U30" s="42"/>
      <c r="V30" s="42"/>
      <c r="W30" s="346">
        <f>ROUND(BA54, 2)</f>
        <v>0</v>
      </c>
      <c r="X30" s="347"/>
      <c r="Y30" s="347"/>
      <c r="Z30" s="347"/>
      <c r="AA30" s="347"/>
      <c r="AB30" s="347"/>
      <c r="AC30" s="347"/>
      <c r="AD30" s="347"/>
      <c r="AE30" s="347"/>
      <c r="AF30" s="42"/>
      <c r="AG30" s="42"/>
      <c r="AH30" s="42"/>
      <c r="AI30" s="42"/>
      <c r="AJ30" s="42"/>
      <c r="AK30" s="346">
        <f>ROUND(AW54, 2)</f>
        <v>0</v>
      </c>
      <c r="AL30" s="347"/>
      <c r="AM30" s="347"/>
      <c r="AN30" s="347"/>
      <c r="AO30" s="347"/>
      <c r="AP30" s="42"/>
      <c r="AQ30" s="42"/>
      <c r="AR30" s="43"/>
      <c r="BE30" s="336"/>
    </row>
    <row r="31" spans="1:71" s="3" customFormat="1" ht="14.4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48">
        <v>0.21</v>
      </c>
      <c r="M31" s="347"/>
      <c r="N31" s="347"/>
      <c r="O31" s="347"/>
      <c r="P31" s="347"/>
      <c r="Q31" s="42"/>
      <c r="R31" s="42"/>
      <c r="S31" s="42"/>
      <c r="T31" s="42"/>
      <c r="U31" s="42"/>
      <c r="V31" s="42"/>
      <c r="W31" s="346">
        <f>ROUND(BB54, 2)</f>
        <v>0</v>
      </c>
      <c r="X31" s="347"/>
      <c r="Y31" s="347"/>
      <c r="Z31" s="347"/>
      <c r="AA31" s="347"/>
      <c r="AB31" s="347"/>
      <c r="AC31" s="347"/>
      <c r="AD31" s="347"/>
      <c r="AE31" s="347"/>
      <c r="AF31" s="42"/>
      <c r="AG31" s="42"/>
      <c r="AH31" s="42"/>
      <c r="AI31" s="42"/>
      <c r="AJ31" s="42"/>
      <c r="AK31" s="346">
        <v>0</v>
      </c>
      <c r="AL31" s="347"/>
      <c r="AM31" s="347"/>
      <c r="AN31" s="347"/>
      <c r="AO31" s="347"/>
      <c r="AP31" s="42"/>
      <c r="AQ31" s="42"/>
      <c r="AR31" s="43"/>
      <c r="BE31" s="336"/>
    </row>
    <row r="32" spans="1:71" s="3" customFormat="1" ht="14.4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48">
        <v>0.15</v>
      </c>
      <c r="M32" s="347"/>
      <c r="N32" s="347"/>
      <c r="O32" s="347"/>
      <c r="P32" s="347"/>
      <c r="Q32" s="42"/>
      <c r="R32" s="42"/>
      <c r="S32" s="42"/>
      <c r="T32" s="42"/>
      <c r="U32" s="42"/>
      <c r="V32" s="42"/>
      <c r="W32" s="346">
        <f>ROUND(BC54, 2)</f>
        <v>0</v>
      </c>
      <c r="X32" s="347"/>
      <c r="Y32" s="347"/>
      <c r="Z32" s="347"/>
      <c r="AA32" s="347"/>
      <c r="AB32" s="347"/>
      <c r="AC32" s="347"/>
      <c r="AD32" s="347"/>
      <c r="AE32" s="347"/>
      <c r="AF32" s="42"/>
      <c r="AG32" s="42"/>
      <c r="AH32" s="42"/>
      <c r="AI32" s="42"/>
      <c r="AJ32" s="42"/>
      <c r="AK32" s="346">
        <v>0</v>
      </c>
      <c r="AL32" s="347"/>
      <c r="AM32" s="347"/>
      <c r="AN32" s="347"/>
      <c r="AO32" s="347"/>
      <c r="AP32" s="42"/>
      <c r="AQ32" s="42"/>
      <c r="AR32" s="43"/>
      <c r="BE32" s="336"/>
    </row>
    <row r="33" spans="1:57" s="3" customFormat="1" ht="14.4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48">
        <v>0</v>
      </c>
      <c r="M33" s="347"/>
      <c r="N33" s="347"/>
      <c r="O33" s="347"/>
      <c r="P33" s="347"/>
      <c r="Q33" s="42"/>
      <c r="R33" s="42"/>
      <c r="S33" s="42"/>
      <c r="T33" s="42"/>
      <c r="U33" s="42"/>
      <c r="V33" s="42"/>
      <c r="W33" s="346">
        <f>ROUND(BD54, 2)</f>
        <v>0</v>
      </c>
      <c r="X33" s="347"/>
      <c r="Y33" s="347"/>
      <c r="Z33" s="347"/>
      <c r="AA33" s="347"/>
      <c r="AB33" s="347"/>
      <c r="AC33" s="347"/>
      <c r="AD33" s="347"/>
      <c r="AE33" s="347"/>
      <c r="AF33" s="42"/>
      <c r="AG33" s="42"/>
      <c r="AH33" s="42"/>
      <c r="AI33" s="42"/>
      <c r="AJ33" s="42"/>
      <c r="AK33" s="346">
        <v>0</v>
      </c>
      <c r="AL33" s="347"/>
      <c r="AM33" s="347"/>
      <c r="AN33" s="347"/>
      <c r="AO33" s="347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52" t="s">
        <v>54</v>
      </c>
      <c r="Y35" s="350"/>
      <c r="Z35" s="350"/>
      <c r="AA35" s="350"/>
      <c r="AB35" s="350"/>
      <c r="AC35" s="46"/>
      <c r="AD35" s="46"/>
      <c r="AE35" s="46"/>
      <c r="AF35" s="46"/>
      <c r="AG35" s="46"/>
      <c r="AH35" s="46"/>
      <c r="AI35" s="46"/>
      <c r="AJ35" s="46"/>
      <c r="AK35" s="349">
        <f>SUM(AK26:AK33)</f>
        <v>0</v>
      </c>
      <c r="AL35" s="350"/>
      <c r="AM35" s="350"/>
      <c r="AN35" s="350"/>
      <c r="AO35" s="351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Se2018-003d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1" t="str">
        <f>K6</f>
        <v>Modernizace dopravního hřiště Chomutov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Chomutov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57" t="str">
        <f>IF(AN8= "","",AN8)</f>
        <v>23. 9. 2021</v>
      </c>
      <c r="AN47" s="357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6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Chomutov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8" t="str">
        <f>IF(E17="","",E17)</f>
        <v>ing.Břetislav Sedláček</v>
      </c>
      <c r="AN49" s="359"/>
      <c r="AO49" s="359"/>
      <c r="AP49" s="359"/>
      <c r="AQ49" s="37"/>
      <c r="AR49" s="40"/>
      <c r="AS49" s="360" t="s">
        <v>56</v>
      </c>
      <c r="AT49" s="36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58" t="str">
        <f>IF(E20="","",E20)</f>
        <v>Švandrlík Milan</v>
      </c>
      <c r="AN50" s="359"/>
      <c r="AO50" s="359"/>
      <c r="AP50" s="359"/>
      <c r="AQ50" s="37"/>
      <c r="AR50" s="40"/>
      <c r="AS50" s="362"/>
      <c r="AT50" s="3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4"/>
      <c r="AT51" s="36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7" t="s">
        <v>57</v>
      </c>
      <c r="D52" s="328"/>
      <c r="E52" s="328"/>
      <c r="F52" s="328"/>
      <c r="G52" s="328"/>
      <c r="H52" s="67"/>
      <c r="I52" s="330" t="s">
        <v>58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56" t="s">
        <v>59</v>
      </c>
      <c r="AH52" s="328"/>
      <c r="AI52" s="328"/>
      <c r="AJ52" s="328"/>
      <c r="AK52" s="328"/>
      <c r="AL52" s="328"/>
      <c r="AM52" s="328"/>
      <c r="AN52" s="330" t="s">
        <v>60</v>
      </c>
      <c r="AO52" s="328"/>
      <c r="AP52" s="328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3">
        <f>ROUND(SUM(AG55:AG64),2)</f>
        <v>0</v>
      </c>
      <c r="AH54" s="333"/>
      <c r="AI54" s="333"/>
      <c r="AJ54" s="333"/>
      <c r="AK54" s="333"/>
      <c r="AL54" s="333"/>
      <c r="AM54" s="333"/>
      <c r="AN54" s="366">
        <f t="shared" ref="AN54:AN64" si="0">SUM(AG54,AT54)</f>
        <v>0</v>
      </c>
      <c r="AO54" s="366"/>
      <c r="AP54" s="366"/>
      <c r="AQ54" s="79" t="s">
        <v>28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24.6" customHeight="1">
      <c r="A55" s="87" t="s">
        <v>80</v>
      </c>
      <c r="B55" s="88"/>
      <c r="C55" s="89"/>
      <c r="D55" s="329" t="s">
        <v>81</v>
      </c>
      <c r="E55" s="329"/>
      <c r="F55" s="329"/>
      <c r="G55" s="329"/>
      <c r="H55" s="329"/>
      <c r="I55" s="90"/>
      <c r="J55" s="329" t="s">
        <v>82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54">
        <f>'01 - D.1.1 - SO.01.a - Zá...'!J30</f>
        <v>0</v>
      </c>
      <c r="AH55" s="355"/>
      <c r="AI55" s="355"/>
      <c r="AJ55" s="355"/>
      <c r="AK55" s="355"/>
      <c r="AL55" s="355"/>
      <c r="AM55" s="355"/>
      <c r="AN55" s="354">
        <f t="shared" si="0"/>
        <v>0</v>
      </c>
      <c r="AO55" s="355"/>
      <c r="AP55" s="355"/>
      <c r="AQ55" s="91" t="s">
        <v>83</v>
      </c>
      <c r="AR55" s="92"/>
      <c r="AS55" s="93">
        <v>0</v>
      </c>
      <c r="AT55" s="94">
        <f t="shared" si="1"/>
        <v>0</v>
      </c>
      <c r="AU55" s="95">
        <f>'01 - D.1.1 - SO.01.a - Zá...'!P94</f>
        <v>0</v>
      </c>
      <c r="AV55" s="94">
        <f>'01 - D.1.1 - SO.01.a - Zá...'!J33</f>
        <v>0</v>
      </c>
      <c r="AW55" s="94">
        <f>'01 - D.1.1 - SO.01.a - Zá...'!J34</f>
        <v>0</v>
      </c>
      <c r="AX55" s="94">
        <f>'01 - D.1.1 - SO.01.a - Zá...'!J35</f>
        <v>0</v>
      </c>
      <c r="AY55" s="94">
        <f>'01 - D.1.1 - SO.01.a - Zá...'!J36</f>
        <v>0</v>
      </c>
      <c r="AZ55" s="94">
        <f>'01 - D.1.1 - SO.01.a - Zá...'!F33</f>
        <v>0</v>
      </c>
      <c r="BA55" s="94">
        <f>'01 - D.1.1 - SO.01.a - Zá...'!F34</f>
        <v>0</v>
      </c>
      <c r="BB55" s="94">
        <f>'01 - D.1.1 - SO.01.a - Zá...'!F35</f>
        <v>0</v>
      </c>
      <c r="BC55" s="94">
        <f>'01 - D.1.1 - SO.01.a - Zá...'!F36</f>
        <v>0</v>
      </c>
      <c r="BD55" s="96">
        <f>'01 - D.1.1 - SO.01.a - Zá...'!F37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86</v>
      </c>
      <c r="CM55" s="97" t="s">
        <v>87</v>
      </c>
    </row>
    <row r="56" spans="1:91" s="7" customFormat="1" ht="14.4" customHeight="1">
      <c r="A56" s="87" t="s">
        <v>80</v>
      </c>
      <c r="B56" s="88"/>
      <c r="C56" s="89"/>
      <c r="D56" s="329" t="s">
        <v>88</v>
      </c>
      <c r="E56" s="329"/>
      <c r="F56" s="329"/>
      <c r="G56" s="329"/>
      <c r="H56" s="329"/>
      <c r="I56" s="90"/>
      <c r="J56" s="329" t="s">
        <v>89</v>
      </c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329"/>
      <c r="AD56" s="329"/>
      <c r="AE56" s="329"/>
      <c r="AF56" s="329"/>
      <c r="AG56" s="354">
        <f>'02 - D.1.1 - SO.01.b - Sk...'!J30</f>
        <v>0</v>
      </c>
      <c r="AH56" s="355"/>
      <c r="AI56" s="355"/>
      <c r="AJ56" s="355"/>
      <c r="AK56" s="355"/>
      <c r="AL56" s="355"/>
      <c r="AM56" s="355"/>
      <c r="AN56" s="354">
        <f t="shared" si="0"/>
        <v>0</v>
      </c>
      <c r="AO56" s="355"/>
      <c r="AP56" s="355"/>
      <c r="AQ56" s="91" t="s">
        <v>83</v>
      </c>
      <c r="AR56" s="92"/>
      <c r="AS56" s="93">
        <v>0</v>
      </c>
      <c r="AT56" s="94">
        <f t="shared" si="1"/>
        <v>0</v>
      </c>
      <c r="AU56" s="95">
        <f>'02 - D.1.1 - SO.01.b - Sk...'!P88</f>
        <v>0</v>
      </c>
      <c r="AV56" s="94">
        <f>'02 - D.1.1 - SO.01.b - Sk...'!J33</f>
        <v>0</v>
      </c>
      <c r="AW56" s="94">
        <f>'02 - D.1.1 - SO.01.b - Sk...'!J34</f>
        <v>0</v>
      </c>
      <c r="AX56" s="94">
        <f>'02 - D.1.1 - SO.01.b - Sk...'!J35</f>
        <v>0</v>
      </c>
      <c r="AY56" s="94">
        <f>'02 - D.1.1 - SO.01.b - Sk...'!J36</f>
        <v>0</v>
      </c>
      <c r="AZ56" s="94">
        <f>'02 - D.1.1 - SO.01.b - Sk...'!F33</f>
        <v>0</v>
      </c>
      <c r="BA56" s="94">
        <f>'02 - D.1.1 - SO.01.b - Sk...'!F34</f>
        <v>0</v>
      </c>
      <c r="BB56" s="94">
        <f>'02 - D.1.1 - SO.01.b - Sk...'!F35</f>
        <v>0</v>
      </c>
      <c r="BC56" s="94">
        <f>'02 - D.1.1 - SO.01.b - Sk...'!F36</f>
        <v>0</v>
      </c>
      <c r="BD56" s="96">
        <f>'02 - D.1.1 - SO.01.b - Sk...'!F37</f>
        <v>0</v>
      </c>
      <c r="BT56" s="97" t="s">
        <v>84</v>
      </c>
      <c r="BV56" s="97" t="s">
        <v>78</v>
      </c>
      <c r="BW56" s="97" t="s">
        <v>90</v>
      </c>
      <c r="BX56" s="97" t="s">
        <v>5</v>
      </c>
      <c r="CL56" s="97" t="s">
        <v>91</v>
      </c>
      <c r="CM56" s="97" t="s">
        <v>87</v>
      </c>
    </row>
    <row r="57" spans="1:91" s="7" customFormat="1" ht="14.4" customHeight="1">
      <c r="A57" s="87" t="s">
        <v>80</v>
      </c>
      <c r="B57" s="88"/>
      <c r="C57" s="89"/>
      <c r="D57" s="329" t="s">
        <v>92</v>
      </c>
      <c r="E57" s="329"/>
      <c r="F57" s="329"/>
      <c r="G57" s="329"/>
      <c r="H57" s="329"/>
      <c r="I57" s="90"/>
      <c r="J57" s="329" t="s">
        <v>93</v>
      </c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/>
      <c r="Z57" s="329"/>
      <c r="AA57" s="329"/>
      <c r="AB57" s="329"/>
      <c r="AC57" s="329"/>
      <c r="AD57" s="329"/>
      <c r="AE57" s="329"/>
      <c r="AF57" s="329"/>
      <c r="AG57" s="354">
        <f>'03 - D.1.1 - SO.01.c - Po...'!J30</f>
        <v>0</v>
      </c>
      <c r="AH57" s="355"/>
      <c r="AI57" s="355"/>
      <c r="AJ57" s="355"/>
      <c r="AK57" s="355"/>
      <c r="AL57" s="355"/>
      <c r="AM57" s="355"/>
      <c r="AN57" s="354">
        <f t="shared" si="0"/>
        <v>0</v>
      </c>
      <c r="AO57" s="355"/>
      <c r="AP57" s="355"/>
      <c r="AQ57" s="91" t="s">
        <v>83</v>
      </c>
      <c r="AR57" s="92"/>
      <c r="AS57" s="93">
        <v>0</v>
      </c>
      <c r="AT57" s="94">
        <f t="shared" si="1"/>
        <v>0</v>
      </c>
      <c r="AU57" s="95">
        <f>'03 - D.1.1 - SO.01.c - Po...'!P87</f>
        <v>0</v>
      </c>
      <c r="AV57" s="94">
        <f>'03 - D.1.1 - SO.01.c - Po...'!J33</f>
        <v>0</v>
      </c>
      <c r="AW57" s="94">
        <f>'03 - D.1.1 - SO.01.c - Po...'!J34</f>
        <v>0</v>
      </c>
      <c r="AX57" s="94">
        <f>'03 - D.1.1 - SO.01.c - Po...'!J35</f>
        <v>0</v>
      </c>
      <c r="AY57" s="94">
        <f>'03 - D.1.1 - SO.01.c - Po...'!J36</f>
        <v>0</v>
      </c>
      <c r="AZ57" s="94">
        <f>'03 - D.1.1 - SO.01.c - Po...'!F33</f>
        <v>0</v>
      </c>
      <c r="BA57" s="94">
        <f>'03 - D.1.1 - SO.01.c - Po...'!F34</f>
        <v>0</v>
      </c>
      <c r="BB57" s="94">
        <f>'03 - D.1.1 - SO.01.c - Po...'!F35</f>
        <v>0</v>
      </c>
      <c r="BC57" s="94">
        <f>'03 - D.1.1 - SO.01.c - Po...'!F36</f>
        <v>0</v>
      </c>
      <c r="BD57" s="96">
        <f>'03 - D.1.1 - SO.01.c - Po...'!F37</f>
        <v>0</v>
      </c>
      <c r="BT57" s="97" t="s">
        <v>84</v>
      </c>
      <c r="BV57" s="97" t="s">
        <v>78</v>
      </c>
      <c r="BW57" s="97" t="s">
        <v>94</v>
      </c>
      <c r="BX57" s="97" t="s">
        <v>5</v>
      </c>
      <c r="CL57" s="97" t="s">
        <v>86</v>
      </c>
      <c r="CM57" s="97" t="s">
        <v>87</v>
      </c>
    </row>
    <row r="58" spans="1:91" s="7" customFormat="1" ht="14.4" customHeight="1">
      <c r="A58" s="87" t="s">
        <v>80</v>
      </c>
      <c r="B58" s="88"/>
      <c r="C58" s="89"/>
      <c r="D58" s="329" t="s">
        <v>95</v>
      </c>
      <c r="E58" s="329"/>
      <c r="F58" s="329"/>
      <c r="G58" s="329"/>
      <c r="H58" s="329"/>
      <c r="I58" s="90"/>
      <c r="J58" s="329" t="s">
        <v>96</v>
      </c>
      <c r="K58" s="329"/>
      <c r="L58" s="329"/>
      <c r="M58" s="329"/>
      <c r="N58" s="329"/>
      <c r="O58" s="329"/>
      <c r="P58" s="329"/>
      <c r="Q58" s="329"/>
      <c r="R58" s="329"/>
      <c r="S58" s="329"/>
      <c r="T58" s="329"/>
      <c r="U58" s="329"/>
      <c r="V58" s="329"/>
      <c r="W58" s="329"/>
      <c r="X58" s="329"/>
      <c r="Y58" s="329"/>
      <c r="Z58" s="329"/>
      <c r="AA58" s="329"/>
      <c r="AB58" s="329"/>
      <c r="AC58" s="329"/>
      <c r="AD58" s="329"/>
      <c r="AE58" s="329"/>
      <c r="AF58" s="329"/>
      <c r="AG58" s="354">
        <f>'04 - D.1.3 - SO.03.a - Do...'!J30</f>
        <v>0</v>
      </c>
      <c r="AH58" s="355"/>
      <c r="AI58" s="355"/>
      <c r="AJ58" s="355"/>
      <c r="AK58" s="355"/>
      <c r="AL58" s="355"/>
      <c r="AM58" s="355"/>
      <c r="AN58" s="354">
        <f t="shared" si="0"/>
        <v>0</v>
      </c>
      <c r="AO58" s="355"/>
      <c r="AP58" s="355"/>
      <c r="AQ58" s="91" t="s">
        <v>97</v>
      </c>
      <c r="AR58" s="92"/>
      <c r="AS58" s="93">
        <v>0</v>
      </c>
      <c r="AT58" s="94">
        <f t="shared" si="1"/>
        <v>0</v>
      </c>
      <c r="AU58" s="95">
        <f>'04 - D.1.3 - SO.03.a - Do...'!P91</f>
        <v>0</v>
      </c>
      <c r="AV58" s="94">
        <f>'04 - D.1.3 - SO.03.a - Do...'!J33</f>
        <v>0</v>
      </c>
      <c r="AW58" s="94">
        <f>'04 - D.1.3 - SO.03.a - Do...'!J34</f>
        <v>0</v>
      </c>
      <c r="AX58" s="94">
        <f>'04 - D.1.3 - SO.03.a - Do...'!J35</f>
        <v>0</v>
      </c>
      <c r="AY58" s="94">
        <f>'04 - D.1.3 - SO.03.a - Do...'!J36</f>
        <v>0</v>
      </c>
      <c r="AZ58" s="94">
        <f>'04 - D.1.3 - SO.03.a - Do...'!F33</f>
        <v>0</v>
      </c>
      <c r="BA58" s="94">
        <f>'04 - D.1.3 - SO.03.a - Do...'!F34</f>
        <v>0</v>
      </c>
      <c r="BB58" s="94">
        <f>'04 - D.1.3 - SO.03.a - Do...'!F35</f>
        <v>0</v>
      </c>
      <c r="BC58" s="94">
        <f>'04 - D.1.3 - SO.03.a - Do...'!F36</f>
        <v>0</v>
      </c>
      <c r="BD58" s="96">
        <f>'04 - D.1.3 - SO.03.a - Do...'!F37</f>
        <v>0</v>
      </c>
      <c r="BT58" s="97" t="s">
        <v>84</v>
      </c>
      <c r="BV58" s="97" t="s">
        <v>78</v>
      </c>
      <c r="BW58" s="97" t="s">
        <v>98</v>
      </c>
      <c r="BX58" s="97" t="s">
        <v>5</v>
      </c>
      <c r="CL58" s="97" t="s">
        <v>19</v>
      </c>
      <c r="CM58" s="97" t="s">
        <v>87</v>
      </c>
    </row>
    <row r="59" spans="1:91" s="7" customFormat="1" ht="14.4" customHeight="1">
      <c r="A59" s="87" t="s">
        <v>80</v>
      </c>
      <c r="B59" s="88"/>
      <c r="C59" s="89"/>
      <c r="D59" s="329" t="s">
        <v>99</v>
      </c>
      <c r="E59" s="329"/>
      <c r="F59" s="329"/>
      <c r="G59" s="329"/>
      <c r="H59" s="329"/>
      <c r="I59" s="90"/>
      <c r="J59" s="329" t="s">
        <v>100</v>
      </c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9"/>
      <c r="Z59" s="329"/>
      <c r="AA59" s="329"/>
      <c r="AB59" s="329"/>
      <c r="AC59" s="329"/>
      <c r="AD59" s="329"/>
      <c r="AE59" s="329"/>
      <c r="AF59" s="329"/>
      <c r="AG59" s="354">
        <f>'05 - D.1.3 - SO.03.b - cy...'!J30</f>
        <v>0</v>
      </c>
      <c r="AH59" s="355"/>
      <c r="AI59" s="355"/>
      <c r="AJ59" s="355"/>
      <c r="AK59" s="355"/>
      <c r="AL59" s="355"/>
      <c r="AM59" s="355"/>
      <c r="AN59" s="354">
        <f t="shared" si="0"/>
        <v>0</v>
      </c>
      <c r="AO59" s="355"/>
      <c r="AP59" s="355"/>
      <c r="AQ59" s="91" t="s">
        <v>97</v>
      </c>
      <c r="AR59" s="92"/>
      <c r="AS59" s="93">
        <v>0</v>
      </c>
      <c r="AT59" s="94">
        <f t="shared" si="1"/>
        <v>0</v>
      </c>
      <c r="AU59" s="95">
        <f>'05 - D.1.3 - SO.03.b - cy...'!P92</f>
        <v>0</v>
      </c>
      <c r="AV59" s="94">
        <f>'05 - D.1.3 - SO.03.b - cy...'!J33</f>
        <v>0</v>
      </c>
      <c r="AW59" s="94">
        <f>'05 - D.1.3 - SO.03.b - cy...'!J34</f>
        <v>0</v>
      </c>
      <c r="AX59" s="94">
        <f>'05 - D.1.3 - SO.03.b - cy...'!J35</f>
        <v>0</v>
      </c>
      <c r="AY59" s="94">
        <f>'05 - D.1.3 - SO.03.b - cy...'!J36</f>
        <v>0</v>
      </c>
      <c r="AZ59" s="94">
        <f>'05 - D.1.3 - SO.03.b - cy...'!F33</f>
        <v>0</v>
      </c>
      <c r="BA59" s="94">
        <f>'05 - D.1.3 - SO.03.b - cy...'!F34</f>
        <v>0</v>
      </c>
      <c r="BB59" s="94">
        <f>'05 - D.1.3 - SO.03.b - cy...'!F35</f>
        <v>0</v>
      </c>
      <c r="BC59" s="94">
        <f>'05 - D.1.3 - SO.03.b - cy...'!F36</f>
        <v>0</v>
      </c>
      <c r="BD59" s="96">
        <f>'05 - D.1.3 - SO.03.b - cy...'!F37</f>
        <v>0</v>
      </c>
      <c r="BT59" s="97" t="s">
        <v>84</v>
      </c>
      <c r="BV59" s="97" t="s">
        <v>78</v>
      </c>
      <c r="BW59" s="97" t="s">
        <v>101</v>
      </c>
      <c r="BX59" s="97" t="s">
        <v>5</v>
      </c>
      <c r="CL59" s="97" t="s">
        <v>102</v>
      </c>
      <c r="CM59" s="97" t="s">
        <v>87</v>
      </c>
    </row>
    <row r="60" spans="1:91" s="7" customFormat="1" ht="14.4" customHeight="1">
      <c r="A60" s="87" t="s">
        <v>80</v>
      </c>
      <c r="B60" s="88"/>
      <c r="C60" s="89"/>
      <c r="D60" s="329" t="s">
        <v>103</v>
      </c>
      <c r="E60" s="329"/>
      <c r="F60" s="329"/>
      <c r="G60" s="329"/>
      <c r="H60" s="329"/>
      <c r="I60" s="90"/>
      <c r="J60" s="329" t="s">
        <v>104</v>
      </c>
      <c r="K60" s="329"/>
      <c r="L60" s="329"/>
      <c r="M60" s="329"/>
      <c r="N60" s="329"/>
      <c r="O60" s="329"/>
      <c r="P60" s="329"/>
      <c r="Q60" s="329"/>
      <c r="R60" s="329"/>
      <c r="S60" s="329"/>
      <c r="T60" s="329"/>
      <c r="U60" s="329"/>
      <c r="V60" s="329"/>
      <c r="W60" s="329"/>
      <c r="X60" s="329"/>
      <c r="Y60" s="329"/>
      <c r="Z60" s="329"/>
      <c r="AA60" s="329"/>
      <c r="AB60" s="329"/>
      <c r="AC60" s="329"/>
      <c r="AD60" s="329"/>
      <c r="AE60" s="329"/>
      <c r="AF60" s="329"/>
      <c r="AG60" s="354">
        <f>'06 - D.1.5 - Úprava území'!J30</f>
        <v>0</v>
      </c>
      <c r="AH60" s="355"/>
      <c r="AI60" s="355"/>
      <c r="AJ60" s="355"/>
      <c r="AK60" s="355"/>
      <c r="AL60" s="355"/>
      <c r="AM60" s="355"/>
      <c r="AN60" s="354">
        <f t="shared" si="0"/>
        <v>0</v>
      </c>
      <c r="AO60" s="355"/>
      <c r="AP60" s="355"/>
      <c r="AQ60" s="91" t="s">
        <v>97</v>
      </c>
      <c r="AR60" s="92"/>
      <c r="AS60" s="93">
        <v>0</v>
      </c>
      <c r="AT60" s="94">
        <f t="shared" si="1"/>
        <v>0</v>
      </c>
      <c r="AU60" s="95">
        <f>'06 - D.1.5 - Úprava území'!P83</f>
        <v>0</v>
      </c>
      <c r="AV60" s="94">
        <f>'06 - D.1.5 - Úprava území'!J33</f>
        <v>0</v>
      </c>
      <c r="AW60" s="94">
        <f>'06 - D.1.5 - Úprava území'!J34</f>
        <v>0</v>
      </c>
      <c r="AX60" s="94">
        <f>'06 - D.1.5 - Úprava území'!J35</f>
        <v>0</v>
      </c>
      <c r="AY60" s="94">
        <f>'06 - D.1.5 - Úprava území'!J36</f>
        <v>0</v>
      </c>
      <c r="AZ60" s="94">
        <f>'06 - D.1.5 - Úprava území'!F33</f>
        <v>0</v>
      </c>
      <c r="BA60" s="94">
        <f>'06 - D.1.5 - Úprava území'!F34</f>
        <v>0</v>
      </c>
      <c r="BB60" s="94">
        <f>'06 - D.1.5 - Úprava území'!F35</f>
        <v>0</v>
      </c>
      <c r="BC60" s="94">
        <f>'06 - D.1.5 - Úprava území'!F36</f>
        <v>0</v>
      </c>
      <c r="BD60" s="96">
        <f>'06 - D.1.5 - Úprava území'!F37</f>
        <v>0</v>
      </c>
      <c r="BT60" s="97" t="s">
        <v>84</v>
      </c>
      <c r="BV60" s="97" t="s">
        <v>78</v>
      </c>
      <c r="BW60" s="97" t="s">
        <v>105</v>
      </c>
      <c r="BX60" s="97" t="s">
        <v>5</v>
      </c>
      <c r="CL60" s="97" t="s">
        <v>106</v>
      </c>
      <c r="CM60" s="97" t="s">
        <v>87</v>
      </c>
    </row>
    <row r="61" spans="1:91" s="7" customFormat="1" ht="14.4" customHeight="1">
      <c r="A61" s="87" t="s">
        <v>80</v>
      </c>
      <c r="B61" s="88"/>
      <c r="C61" s="89"/>
      <c r="D61" s="329" t="s">
        <v>107</v>
      </c>
      <c r="E61" s="329"/>
      <c r="F61" s="329"/>
      <c r="G61" s="329"/>
      <c r="H61" s="329"/>
      <c r="I61" s="90"/>
      <c r="J61" s="329" t="s">
        <v>108</v>
      </c>
      <c r="K61" s="329"/>
      <c r="L61" s="329"/>
      <c r="M61" s="329"/>
      <c r="N61" s="329"/>
      <c r="O61" s="329"/>
      <c r="P61" s="329"/>
      <c r="Q61" s="329"/>
      <c r="R61" s="329"/>
      <c r="S61" s="329"/>
      <c r="T61" s="329"/>
      <c r="U61" s="329"/>
      <c r="V61" s="329"/>
      <c r="W61" s="329"/>
      <c r="X61" s="329"/>
      <c r="Y61" s="329"/>
      <c r="Z61" s="329"/>
      <c r="AA61" s="329"/>
      <c r="AB61" s="329"/>
      <c r="AC61" s="329"/>
      <c r="AD61" s="329"/>
      <c r="AE61" s="329"/>
      <c r="AF61" s="329"/>
      <c r="AG61" s="354">
        <f>'07 - D.1.6 - Přípojka vod...'!J30</f>
        <v>0</v>
      </c>
      <c r="AH61" s="355"/>
      <c r="AI61" s="355"/>
      <c r="AJ61" s="355"/>
      <c r="AK61" s="355"/>
      <c r="AL61" s="355"/>
      <c r="AM61" s="355"/>
      <c r="AN61" s="354">
        <f t="shared" si="0"/>
        <v>0</v>
      </c>
      <c r="AO61" s="355"/>
      <c r="AP61" s="355"/>
      <c r="AQ61" s="91" t="s">
        <v>97</v>
      </c>
      <c r="AR61" s="92"/>
      <c r="AS61" s="93">
        <v>0</v>
      </c>
      <c r="AT61" s="94">
        <f t="shared" si="1"/>
        <v>0</v>
      </c>
      <c r="AU61" s="95">
        <f>'07 - D.1.6 - Přípojka vod...'!P92</f>
        <v>0</v>
      </c>
      <c r="AV61" s="94">
        <f>'07 - D.1.6 - Přípojka vod...'!J33</f>
        <v>0</v>
      </c>
      <c r="AW61" s="94">
        <f>'07 - D.1.6 - Přípojka vod...'!J34</f>
        <v>0</v>
      </c>
      <c r="AX61" s="94">
        <f>'07 - D.1.6 - Přípojka vod...'!J35</f>
        <v>0</v>
      </c>
      <c r="AY61" s="94">
        <f>'07 - D.1.6 - Přípojka vod...'!J36</f>
        <v>0</v>
      </c>
      <c r="AZ61" s="94">
        <f>'07 - D.1.6 - Přípojka vod...'!F33</f>
        <v>0</v>
      </c>
      <c r="BA61" s="94">
        <f>'07 - D.1.6 - Přípojka vod...'!F34</f>
        <v>0</v>
      </c>
      <c r="BB61" s="94">
        <f>'07 - D.1.6 - Přípojka vod...'!F35</f>
        <v>0</v>
      </c>
      <c r="BC61" s="94">
        <f>'07 - D.1.6 - Přípojka vod...'!F36</f>
        <v>0</v>
      </c>
      <c r="BD61" s="96">
        <f>'07 - D.1.6 - Přípojka vod...'!F37</f>
        <v>0</v>
      </c>
      <c r="BT61" s="97" t="s">
        <v>84</v>
      </c>
      <c r="BV61" s="97" t="s">
        <v>78</v>
      </c>
      <c r="BW61" s="97" t="s">
        <v>109</v>
      </c>
      <c r="BX61" s="97" t="s">
        <v>5</v>
      </c>
      <c r="CL61" s="97" t="s">
        <v>110</v>
      </c>
      <c r="CM61" s="97" t="s">
        <v>87</v>
      </c>
    </row>
    <row r="62" spans="1:91" s="7" customFormat="1" ht="14.4" customHeight="1">
      <c r="A62" s="87" t="s">
        <v>80</v>
      </c>
      <c r="B62" s="88"/>
      <c r="C62" s="89"/>
      <c r="D62" s="329" t="s">
        <v>111</v>
      </c>
      <c r="E62" s="329"/>
      <c r="F62" s="329"/>
      <c r="G62" s="329"/>
      <c r="H62" s="329"/>
      <c r="I62" s="90"/>
      <c r="J62" s="329" t="s">
        <v>112</v>
      </c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54">
        <f>'08 - D.1.7 - Elektroinsta...'!J30</f>
        <v>0</v>
      </c>
      <c r="AH62" s="355"/>
      <c r="AI62" s="355"/>
      <c r="AJ62" s="355"/>
      <c r="AK62" s="355"/>
      <c r="AL62" s="355"/>
      <c r="AM62" s="355"/>
      <c r="AN62" s="354">
        <f t="shared" si="0"/>
        <v>0</v>
      </c>
      <c r="AO62" s="355"/>
      <c r="AP62" s="355"/>
      <c r="AQ62" s="91" t="s">
        <v>97</v>
      </c>
      <c r="AR62" s="92"/>
      <c r="AS62" s="93">
        <v>0</v>
      </c>
      <c r="AT62" s="94">
        <f t="shared" si="1"/>
        <v>0</v>
      </c>
      <c r="AU62" s="95">
        <f>'08 - D.1.7 - Elektroinsta...'!P81</f>
        <v>0</v>
      </c>
      <c r="AV62" s="94">
        <f>'08 - D.1.7 - Elektroinsta...'!J33</f>
        <v>0</v>
      </c>
      <c r="AW62" s="94">
        <f>'08 - D.1.7 - Elektroinsta...'!J34</f>
        <v>0</v>
      </c>
      <c r="AX62" s="94">
        <f>'08 - D.1.7 - Elektroinsta...'!J35</f>
        <v>0</v>
      </c>
      <c r="AY62" s="94">
        <f>'08 - D.1.7 - Elektroinsta...'!J36</f>
        <v>0</v>
      </c>
      <c r="AZ62" s="94">
        <f>'08 - D.1.7 - Elektroinsta...'!F33</f>
        <v>0</v>
      </c>
      <c r="BA62" s="94">
        <f>'08 - D.1.7 - Elektroinsta...'!F34</f>
        <v>0</v>
      </c>
      <c r="BB62" s="94">
        <f>'08 - D.1.7 - Elektroinsta...'!F35</f>
        <v>0</v>
      </c>
      <c r="BC62" s="94">
        <f>'08 - D.1.7 - Elektroinsta...'!F36</f>
        <v>0</v>
      </c>
      <c r="BD62" s="96">
        <f>'08 - D.1.7 - Elektroinsta...'!F37</f>
        <v>0</v>
      </c>
      <c r="BT62" s="97" t="s">
        <v>84</v>
      </c>
      <c r="BV62" s="97" t="s">
        <v>78</v>
      </c>
      <c r="BW62" s="97" t="s">
        <v>113</v>
      </c>
      <c r="BX62" s="97" t="s">
        <v>5</v>
      </c>
      <c r="CL62" s="97" t="s">
        <v>114</v>
      </c>
      <c r="CM62" s="97" t="s">
        <v>87</v>
      </c>
    </row>
    <row r="63" spans="1:91" s="7" customFormat="1" ht="14.4" customHeight="1">
      <c r="A63" s="87" t="s">
        <v>80</v>
      </c>
      <c r="B63" s="88"/>
      <c r="C63" s="89"/>
      <c r="D63" s="329" t="s">
        <v>115</v>
      </c>
      <c r="E63" s="329"/>
      <c r="F63" s="329"/>
      <c r="G63" s="329"/>
      <c r="H63" s="329"/>
      <c r="I63" s="90"/>
      <c r="J63" s="329" t="s">
        <v>116</v>
      </c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54">
        <f>'09 - D.1.8 - Technologie SSZ'!J30</f>
        <v>0</v>
      </c>
      <c r="AH63" s="355"/>
      <c r="AI63" s="355"/>
      <c r="AJ63" s="355"/>
      <c r="AK63" s="355"/>
      <c r="AL63" s="355"/>
      <c r="AM63" s="355"/>
      <c r="AN63" s="354">
        <f t="shared" si="0"/>
        <v>0</v>
      </c>
      <c r="AO63" s="355"/>
      <c r="AP63" s="355"/>
      <c r="AQ63" s="91" t="s">
        <v>117</v>
      </c>
      <c r="AR63" s="92"/>
      <c r="AS63" s="93">
        <v>0</v>
      </c>
      <c r="AT63" s="94">
        <f t="shared" si="1"/>
        <v>0</v>
      </c>
      <c r="AU63" s="95">
        <f>'09 - D.1.8 - Technologie SSZ'!P81</f>
        <v>0</v>
      </c>
      <c r="AV63" s="94">
        <f>'09 - D.1.8 - Technologie SSZ'!J33</f>
        <v>0</v>
      </c>
      <c r="AW63" s="94">
        <f>'09 - D.1.8 - Technologie SSZ'!J34</f>
        <v>0</v>
      </c>
      <c r="AX63" s="94">
        <f>'09 - D.1.8 - Technologie SSZ'!J35</f>
        <v>0</v>
      </c>
      <c r="AY63" s="94">
        <f>'09 - D.1.8 - Technologie SSZ'!J36</f>
        <v>0</v>
      </c>
      <c r="AZ63" s="94">
        <f>'09 - D.1.8 - Technologie SSZ'!F33</f>
        <v>0</v>
      </c>
      <c r="BA63" s="94">
        <f>'09 - D.1.8 - Technologie SSZ'!F34</f>
        <v>0</v>
      </c>
      <c r="BB63" s="94">
        <f>'09 - D.1.8 - Technologie SSZ'!F35</f>
        <v>0</v>
      </c>
      <c r="BC63" s="94">
        <f>'09 - D.1.8 - Technologie SSZ'!F36</f>
        <v>0</v>
      </c>
      <c r="BD63" s="96">
        <f>'09 - D.1.8 - Technologie SSZ'!F37</f>
        <v>0</v>
      </c>
      <c r="BT63" s="97" t="s">
        <v>84</v>
      </c>
      <c r="BV63" s="97" t="s">
        <v>78</v>
      </c>
      <c r="BW63" s="97" t="s">
        <v>118</v>
      </c>
      <c r="BX63" s="97" t="s">
        <v>5</v>
      </c>
      <c r="CL63" s="97" t="s">
        <v>119</v>
      </c>
      <c r="CM63" s="97" t="s">
        <v>87</v>
      </c>
    </row>
    <row r="64" spans="1:91" s="7" customFormat="1" ht="14.4" customHeight="1">
      <c r="A64" s="87" t="s">
        <v>80</v>
      </c>
      <c r="B64" s="88"/>
      <c r="C64" s="89"/>
      <c r="D64" s="329" t="s">
        <v>120</v>
      </c>
      <c r="E64" s="329"/>
      <c r="F64" s="329"/>
      <c r="G64" s="329"/>
      <c r="H64" s="329"/>
      <c r="I64" s="90"/>
      <c r="J64" s="329" t="s">
        <v>121</v>
      </c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54">
        <f>'10 - D.1.9 - Veřejné osvě...'!J30</f>
        <v>0</v>
      </c>
      <c r="AH64" s="355"/>
      <c r="AI64" s="355"/>
      <c r="AJ64" s="355"/>
      <c r="AK64" s="355"/>
      <c r="AL64" s="355"/>
      <c r="AM64" s="355"/>
      <c r="AN64" s="354">
        <f t="shared" si="0"/>
        <v>0</v>
      </c>
      <c r="AO64" s="355"/>
      <c r="AP64" s="355"/>
      <c r="AQ64" s="91" t="s">
        <v>97</v>
      </c>
      <c r="AR64" s="92"/>
      <c r="AS64" s="98">
        <v>0</v>
      </c>
      <c r="AT64" s="99">
        <f t="shared" si="1"/>
        <v>0</v>
      </c>
      <c r="AU64" s="100">
        <f>'10 - D.1.9 - Veřejné osvě...'!P81</f>
        <v>0</v>
      </c>
      <c r="AV64" s="99">
        <f>'10 - D.1.9 - Veřejné osvě...'!J33</f>
        <v>0</v>
      </c>
      <c r="AW64" s="99">
        <f>'10 - D.1.9 - Veřejné osvě...'!J34</f>
        <v>0</v>
      </c>
      <c r="AX64" s="99">
        <f>'10 - D.1.9 - Veřejné osvě...'!J35</f>
        <v>0</v>
      </c>
      <c r="AY64" s="99">
        <f>'10 - D.1.9 - Veřejné osvě...'!J36</f>
        <v>0</v>
      </c>
      <c r="AZ64" s="99">
        <f>'10 - D.1.9 - Veřejné osvě...'!F33</f>
        <v>0</v>
      </c>
      <c r="BA64" s="99">
        <f>'10 - D.1.9 - Veřejné osvě...'!F34</f>
        <v>0</v>
      </c>
      <c r="BB64" s="99">
        <f>'10 - D.1.9 - Veřejné osvě...'!F35</f>
        <v>0</v>
      </c>
      <c r="BC64" s="99">
        <f>'10 - D.1.9 - Veřejné osvě...'!F36</f>
        <v>0</v>
      </c>
      <c r="BD64" s="101">
        <f>'10 - D.1.9 - Veřejné osvě...'!F37</f>
        <v>0</v>
      </c>
      <c r="BT64" s="97" t="s">
        <v>84</v>
      </c>
      <c r="BV64" s="97" t="s">
        <v>78</v>
      </c>
      <c r="BW64" s="97" t="s">
        <v>122</v>
      </c>
      <c r="BX64" s="97" t="s">
        <v>5</v>
      </c>
      <c r="CL64" s="97" t="s">
        <v>119</v>
      </c>
      <c r="CM64" s="97" t="s">
        <v>87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v8wqXjqFVp1aSEXbhFhd2ieSeY1gJ9avJK0g0KLQt/GUsmCTtDUy7mr9t+g3AD27Ty1+wgdfq9SMNRtvXUu1FQ==" saltValue="h3VZRVx8AQQYoKMa5SmcDIZh/bju3Luzri2eQLCFVYdcF/daoFVduMN0zhSUh6aZiOOR2U58LB/g6oW5pyZVVg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01 - D.1.1 - SO.01.a - Zá...'!C2" display="/"/>
    <hyperlink ref="A56" location="'02 - D.1.1 - SO.01.b - Sk...'!C2" display="/"/>
    <hyperlink ref="A57" location="'03 - D.1.1 - SO.01.c - Po...'!C2" display="/"/>
    <hyperlink ref="A58" location="'04 - D.1.3 - SO.03.a - Do...'!C2" display="/"/>
    <hyperlink ref="A59" location="'05 - D.1.3 - SO.03.b - cy...'!C2" display="/"/>
    <hyperlink ref="A60" location="'06 - D.1.5 - Úprava území'!C2" display="/"/>
    <hyperlink ref="A61" location="'07 - D.1.6 - Přípojka vod...'!C2" display="/"/>
    <hyperlink ref="A62" location="'08 - D.1.7 - Elektroinsta...'!C2" display="/"/>
    <hyperlink ref="A63" location="'09 - D.1.8 - Technologie SSZ'!C2" display="/"/>
    <hyperlink ref="A64" location="'10 - D.1.9 - Veřejné osv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6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855468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118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2009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119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09 - D.1.8 - Technologie SSZ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1998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1999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147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124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31" t="str">
        <f>E9</f>
        <v>09 - D.1.8 - Technologie SSZ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148</v>
      </c>
      <c r="D80" s="150" t="s">
        <v>61</v>
      </c>
      <c r="E80" s="150" t="s">
        <v>57</v>
      </c>
      <c r="F80" s="150" t="s">
        <v>58</v>
      </c>
      <c r="G80" s="150" t="s">
        <v>149</v>
      </c>
      <c r="H80" s="150" t="s">
        <v>150</v>
      </c>
      <c r="I80" s="150" t="s">
        <v>151</v>
      </c>
      <c r="J80" s="150" t="s">
        <v>130</v>
      </c>
      <c r="K80" s="151" t="s">
        <v>152</v>
      </c>
      <c r="L80" s="152"/>
      <c r="M80" s="69" t="s">
        <v>28</v>
      </c>
      <c r="N80" s="70" t="s">
        <v>46</v>
      </c>
      <c r="O80" s="70" t="s">
        <v>153</v>
      </c>
      <c r="P80" s="70" t="s">
        <v>154</v>
      </c>
      <c r="Q80" s="70" t="s">
        <v>155</v>
      </c>
      <c r="R80" s="70" t="s">
        <v>156</v>
      </c>
      <c r="S80" s="70" t="s">
        <v>157</v>
      </c>
      <c r="T80" s="71" t="s">
        <v>158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159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131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228</v>
      </c>
      <c r="F82" s="161" t="s">
        <v>2000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182</v>
      </c>
      <c r="AT82" s="170" t="s">
        <v>75</v>
      </c>
      <c r="AU82" s="170" t="s">
        <v>76</v>
      </c>
      <c r="AY82" s="169" t="s">
        <v>162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2001</v>
      </c>
      <c r="F83" s="172" t="s">
        <v>2002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182</v>
      </c>
      <c r="AT83" s="170" t="s">
        <v>75</v>
      </c>
      <c r="AU83" s="170" t="s">
        <v>84</v>
      </c>
      <c r="AY83" s="169" t="s">
        <v>162</v>
      </c>
      <c r="BK83" s="171">
        <f>SUM(BK84:BK85)</f>
        <v>0</v>
      </c>
    </row>
    <row r="84" spans="1:65" s="2" customFormat="1" ht="14.4" customHeight="1">
      <c r="A84" s="35"/>
      <c r="B84" s="36"/>
      <c r="C84" s="174" t="s">
        <v>84</v>
      </c>
      <c r="D84" s="174" t="s">
        <v>164</v>
      </c>
      <c r="E84" s="175" t="s">
        <v>2010</v>
      </c>
      <c r="F84" s="176" t="s">
        <v>2011</v>
      </c>
      <c r="G84" s="177" t="s">
        <v>236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84</v>
      </c>
      <c r="AT84" s="185" t="s">
        <v>164</v>
      </c>
      <c r="AU84" s="185" t="s">
        <v>87</v>
      </c>
      <c r="AY84" s="18" t="s">
        <v>162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84</v>
      </c>
      <c r="BM84" s="185" t="s">
        <v>2012</v>
      </c>
    </row>
    <row r="85" spans="1:65" s="13" customFormat="1" ht="10.199999999999999">
      <c r="B85" s="192"/>
      <c r="C85" s="193"/>
      <c r="D85" s="194" t="s">
        <v>173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36"/>
      <c r="N85" s="237"/>
      <c r="O85" s="237"/>
      <c r="P85" s="237"/>
      <c r="Q85" s="237"/>
      <c r="R85" s="237"/>
      <c r="S85" s="237"/>
      <c r="T85" s="238"/>
      <c r="AT85" s="203" t="s">
        <v>173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162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aZJp6oDs7jim1DwVMNRTkG6oAxtH/vkNA07hKirh0/BGV0smH/zHvhFAQBMW5gAX8DbxqeJW0V0cvejN8DCDjg==" saltValue="K+So67rptobgPAwBtSBSrsYK6abNiaSh/aiR7KiHbZLsGohe2Stc9muCspGPiP5LXGywRBGUWvc0GmGt8NIyIQ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6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.1406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122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2013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119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10 - D.1.9 - Veřejné osvětlení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1998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1999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147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124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31" t="str">
        <f>E9</f>
        <v>10 - D.1.9 - Veřejné osvětlení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148</v>
      </c>
      <c r="D80" s="150" t="s">
        <v>61</v>
      </c>
      <c r="E80" s="150" t="s">
        <v>57</v>
      </c>
      <c r="F80" s="150" t="s">
        <v>58</v>
      </c>
      <c r="G80" s="150" t="s">
        <v>149</v>
      </c>
      <c r="H80" s="150" t="s">
        <v>150</v>
      </c>
      <c r="I80" s="150" t="s">
        <v>151</v>
      </c>
      <c r="J80" s="150" t="s">
        <v>130</v>
      </c>
      <c r="K80" s="151" t="s">
        <v>152</v>
      </c>
      <c r="L80" s="152"/>
      <c r="M80" s="69" t="s">
        <v>28</v>
      </c>
      <c r="N80" s="70" t="s">
        <v>46</v>
      </c>
      <c r="O80" s="70" t="s">
        <v>153</v>
      </c>
      <c r="P80" s="70" t="s">
        <v>154</v>
      </c>
      <c r="Q80" s="70" t="s">
        <v>155</v>
      </c>
      <c r="R80" s="70" t="s">
        <v>156</v>
      </c>
      <c r="S80" s="70" t="s">
        <v>157</v>
      </c>
      <c r="T80" s="71" t="s">
        <v>158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159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131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228</v>
      </c>
      <c r="F82" s="161" t="s">
        <v>2000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182</v>
      </c>
      <c r="AT82" s="170" t="s">
        <v>75</v>
      </c>
      <c r="AU82" s="170" t="s">
        <v>76</v>
      </c>
      <c r="AY82" s="169" t="s">
        <v>162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2001</v>
      </c>
      <c r="F83" s="172" t="s">
        <v>2002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182</v>
      </c>
      <c r="AT83" s="170" t="s">
        <v>75</v>
      </c>
      <c r="AU83" s="170" t="s">
        <v>84</v>
      </c>
      <c r="AY83" s="169" t="s">
        <v>162</v>
      </c>
      <c r="BK83" s="171">
        <f>SUM(BK84:BK85)</f>
        <v>0</v>
      </c>
    </row>
    <row r="84" spans="1:65" s="2" customFormat="1" ht="22.2" customHeight="1">
      <c r="A84" s="35"/>
      <c r="B84" s="36"/>
      <c r="C84" s="174" t="s">
        <v>84</v>
      </c>
      <c r="D84" s="174" t="s">
        <v>164</v>
      </c>
      <c r="E84" s="175" t="s">
        <v>2010</v>
      </c>
      <c r="F84" s="176" t="s">
        <v>2014</v>
      </c>
      <c r="G84" s="177" t="s">
        <v>236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955</v>
      </c>
      <c r="AT84" s="185" t="s">
        <v>164</v>
      </c>
      <c r="AU84" s="185" t="s">
        <v>87</v>
      </c>
      <c r="AY84" s="18" t="s">
        <v>162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955</v>
      </c>
      <c r="BM84" s="185" t="s">
        <v>2015</v>
      </c>
    </row>
    <row r="85" spans="1:65" s="13" customFormat="1" ht="10.199999999999999">
      <c r="B85" s="192"/>
      <c r="C85" s="193"/>
      <c r="D85" s="194" t="s">
        <v>173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36"/>
      <c r="N85" s="237"/>
      <c r="O85" s="237"/>
      <c r="P85" s="237"/>
      <c r="Q85" s="237"/>
      <c r="R85" s="237"/>
      <c r="S85" s="237"/>
      <c r="T85" s="238"/>
      <c r="AT85" s="203" t="s">
        <v>173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162</v>
      </c>
    </row>
    <row r="86" spans="1:65" s="2" customFormat="1" ht="6.9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2kMXw7muJYaoY6mT4E+JRS+05WkgT6a0QMWg+PyngGbElrGDoZJ5/v0YoZ+UvBZv3DAENwHWFcbWfDEWWmmYrA==" saltValue="DS3wCowHxpvjXfl4IQ0By9Sjp0C9ZKCBsFmP6RKoyjke34y0p8klEHAB7BTwqqiGQbObsEGuP5NMUPThCiQWOA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46" customWidth="1"/>
    <col min="2" max="2" width="1.7109375" style="246" customWidth="1"/>
    <col min="3" max="4" width="5" style="246" customWidth="1"/>
    <col min="5" max="5" width="11.7109375" style="246" customWidth="1"/>
    <col min="6" max="6" width="9.140625" style="246" customWidth="1"/>
    <col min="7" max="7" width="5" style="246" customWidth="1"/>
    <col min="8" max="8" width="77.85546875" style="246" customWidth="1"/>
    <col min="9" max="10" width="20" style="246" customWidth="1"/>
    <col min="11" max="11" width="1.710937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78" t="s">
        <v>2016</v>
      </c>
      <c r="D3" s="378"/>
      <c r="E3" s="378"/>
      <c r="F3" s="378"/>
      <c r="G3" s="378"/>
      <c r="H3" s="378"/>
      <c r="I3" s="378"/>
      <c r="J3" s="378"/>
      <c r="K3" s="251"/>
    </row>
    <row r="4" spans="2:11" s="1" customFormat="1" ht="25.5" customHeight="1">
      <c r="B4" s="252"/>
      <c r="C4" s="383" t="s">
        <v>2017</v>
      </c>
      <c r="D4" s="383"/>
      <c r="E4" s="383"/>
      <c r="F4" s="383"/>
      <c r="G4" s="383"/>
      <c r="H4" s="383"/>
      <c r="I4" s="383"/>
      <c r="J4" s="383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2" t="s">
        <v>2018</v>
      </c>
      <c r="D6" s="382"/>
      <c r="E6" s="382"/>
      <c r="F6" s="382"/>
      <c r="G6" s="382"/>
      <c r="H6" s="382"/>
      <c r="I6" s="382"/>
      <c r="J6" s="382"/>
      <c r="K6" s="253"/>
    </row>
    <row r="7" spans="2:11" s="1" customFormat="1" ht="15" customHeight="1">
      <c r="B7" s="256"/>
      <c r="C7" s="382" t="s">
        <v>2019</v>
      </c>
      <c r="D7" s="382"/>
      <c r="E7" s="382"/>
      <c r="F7" s="382"/>
      <c r="G7" s="382"/>
      <c r="H7" s="382"/>
      <c r="I7" s="382"/>
      <c r="J7" s="382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2" t="s">
        <v>2020</v>
      </c>
      <c r="D9" s="382"/>
      <c r="E9" s="382"/>
      <c r="F9" s="382"/>
      <c r="G9" s="382"/>
      <c r="H9" s="382"/>
      <c r="I9" s="382"/>
      <c r="J9" s="382"/>
      <c r="K9" s="253"/>
    </row>
    <row r="10" spans="2:11" s="1" customFormat="1" ht="15" customHeight="1">
      <c r="B10" s="256"/>
      <c r="C10" s="255"/>
      <c r="D10" s="382" t="s">
        <v>2021</v>
      </c>
      <c r="E10" s="382"/>
      <c r="F10" s="382"/>
      <c r="G10" s="382"/>
      <c r="H10" s="382"/>
      <c r="I10" s="382"/>
      <c r="J10" s="382"/>
      <c r="K10" s="253"/>
    </row>
    <row r="11" spans="2:11" s="1" customFormat="1" ht="15" customHeight="1">
      <c r="B11" s="256"/>
      <c r="C11" s="257"/>
      <c r="D11" s="382" t="s">
        <v>2022</v>
      </c>
      <c r="E11" s="382"/>
      <c r="F11" s="382"/>
      <c r="G11" s="382"/>
      <c r="H11" s="382"/>
      <c r="I11" s="382"/>
      <c r="J11" s="382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2023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2" t="s">
        <v>2024</v>
      </c>
      <c r="E15" s="382"/>
      <c r="F15" s="382"/>
      <c r="G15" s="382"/>
      <c r="H15" s="382"/>
      <c r="I15" s="382"/>
      <c r="J15" s="382"/>
      <c r="K15" s="253"/>
    </row>
    <row r="16" spans="2:11" s="1" customFormat="1" ht="15" customHeight="1">
      <c r="B16" s="256"/>
      <c r="C16" s="257"/>
      <c r="D16" s="382" t="s">
        <v>2025</v>
      </c>
      <c r="E16" s="382"/>
      <c r="F16" s="382"/>
      <c r="G16" s="382"/>
      <c r="H16" s="382"/>
      <c r="I16" s="382"/>
      <c r="J16" s="382"/>
      <c r="K16" s="253"/>
    </row>
    <row r="17" spans="2:11" s="1" customFormat="1" ht="15" customHeight="1">
      <c r="B17" s="256"/>
      <c r="C17" s="257"/>
      <c r="D17" s="382" t="s">
        <v>2026</v>
      </c>
      <c r="E17" s="382"/>
      <c r="F17" s="382"/>
      <c r="G17" s="382"/>
      <c r="H17" s="382"/>
      <c r="I17" s="382"/>
      <c r="J17" s="382"/>
      <c r="K17" s="253"/>
    </row>
    <row r="18" spans="2:11" s="1" customFormat="1" ht="15" customHeight="1">
      <c r="B18" s="256"/>
      <c r="C18" s="257"/>
      <c r="D18" s="257"/>
      <c r="E18" s="259" t="s">
        <v>83</v>
      </c>
      <c r="F18" s="382" t="s">
        <v>2027</v>
      </c>
      <c r="G18" s="382"/>
      <c r="H18" s="382"/>
      <c r="I18" s="382"/>
      <c r="J18" s="382"/>
      <c r="K18" s="253"/>
    </row>
    <row r="19" spans="2:11" s="1" customFormat="1" ht="15" customHeight="1">
      <c r="B19" s="256"/>
      <c r="C19" s="257"/>
      <c r="D19" s="257"/>
      <c r="E19" s="259" t="s">
        <v>97</v>
      </c>
      <c r="F19" s="382" t="s">
        <v>2028</v>
      </c>
      <c r="G19" s="382"/>
      <c r="H19" s="382"/>
      <c r="I19" s="382"/>
      <c r="J19" s="382"/>
      <c r="K19" s="253"/>
    </row>
    <row r="20" spans="2:11" s="1" customFormat="1" ht="15" customHeight="1">
      <c r="B20" s="256"/>
      <c r="C20" s="257"/>
      <c r="D20" s="257"/>
      <c r="E20" s="259" t="s">
        <v>117</v>
      </c>
      <c r="F20" s="382" t="s">
        <v>2029</v>
      </c>
      <c r="G20" s="382"/>
      <c r="H20" s="382"/>
      <c r="I20" s="382"/>
      <c r="J20" s="382"/>
      <c r="K20" s="253"/>
    </row>
    <row r="21" spans="2:11" s="1" customFormat="1" ht="15" customHeight="1">
      <c r="B21" s="256"/>
      <c r="C21" s="257"/>
      <c r="D21" s="257"/>
      <c r="E21" s="259" t="s">
        <v>2030</v>
      </c>
      <c r="F21" s="382" t="s">
        <v>2031</v>
      </c>
      <c r="G21" s="382"/>
      <c r="H21" s="382"/>
      <c r="I21" s="382"/>
      <c r="J21" s="382"/>
      <c r="K21" s="253"/>
    </row>
    <row r="22" spans="2:11" s="1" customFormat="1" ht="15" customHeight="1">
      <c r="B22" s="256"/>
      <c r="C22" s="257"/>
      <c r="D22" s="257"/>
      <c r="E22" s="259" t="s">
        <v>2032</v>
      </c>
      <c r="F22" s="382" t="s">
        <v>2033</v>
      </c>
      <c r="G22" s="382"/>
      <c r="H22" s="382"/>
      <c r="I22" s="382"/>
      <c r="J22" s="382"/>
      <c r="K22" s="253"/>
    </row>
    <row r="23" spans="2:11" s="1" customFormat="1" ht="15" customHeight="1">
      <c r="B23" s="256"/>
      <c r="C23" s="257"/>
      <c r="D23" s="257"/>
      <c r="E23" s="259" t="s">
        <v>2034</v>
      </c>
      <c r="F23" s="382" t="s">
        <v>2035</v>
      </c>
      <c r="G23" s="382"/>
      <c r="H23" s="382"/>
      <c r="I23" s="382"/>
      <c r="J23" s="382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2" t="s">
        <v>2036</v>
      </c>
      <c r="D25" s="382"/>
      <c r="E25" s="382"/>
      <c r="F25" s="382"/>
      <c r="G25" s="382"/>
      <c r="H25" s="382"/>
      <c r="I25" s="382"/>
      <c r="J25" s="382"/>
      <c r="K25" s="253"/>
    </row>
    <row r="26" spans="2:11" s="1" customFormat="1" ht="15" customHeight="1">
      <c r="B26" s="256"/>
      <c r="C26" s="382" t="s">
        <v>2037</v>
      </c>
      <c r="D26" s="382"/>
      <c r="E26" s="382"/>
      <c r="F26" s="382"/>
      <c r="G26" s="382"/>
      <c r="H26" s="382"/>
      <c r="I26" s="382"/>
      <c r="J26" s="382"/>
      <c r="K26" s="253"/>
    </row>
    <row r="27" spans="2:11" s="1" customFormat="1" ht="15" customHeight="1">
      <c r="B27" s="256"/>
      <c r="C27" s="255"/>
      <c r="D27" s="382" t="s">
        <v>2038</v>
      </c>
      <c r="E27" s="382"/>
      <c r="F27" s="382"/>
      <c r="G27" s="382"/>
      <c r="H27" s="382"/>
      <c r="I27" s="382"/>
      <c r="J27" s="382"/>
      <c r="K27" s="253"/>
    </row>
    <row r="28" spans="2:11" s="1" customFormat="1" ht="15" customHeight="1">
      <c r="B28" s="256"/>
      <c r="C28" s="257"/>
      <c r="D28" s="382" t="s">
        <v>2039</v>
      </c>
      <c r="E28" s="382"/>
      <c r="F28" s="382"/>
      <c r="G28" s="382"/>
      <c r="H28" s="382"/>
      <c r="I28" s="382"/>
      <c r="J28" s="382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2" t="s">
        <v>2040</v>
      </c>
      <c r="E30" s="382"/>
      <c r="F30" s="382"/>
      <c r="G30" s="382"/>
      <c r="H30" s="382"/>
      <c r="I30" s="382"/>
      <c r="J30" s="382"/>
      <c r="K30" s="253"/>
    </row>
    <row r="31" spans="2:11" s="1" customFormat="1" ht="15" customHeight="1">
      <c r="B31" s="256"/>
      <c r="C31" s="257"/>
      <c r="D31" s="382" t="s">
        <v>2041</v>
      </c>
      <c r="E31" s="382"/>
      <c r="F31" s="382"/>
      <c r="G31" s="382"/>
      <c r="H31" s="382"/>
      <c r="I31" s="382"/>
      <c r="J31" s="382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2" t="s">
        <v>2042</v>
      </c>
      <c r="E33" s="382"/>
      <c r="F33" s="382"/>
      <c r="G33" s="382"/>
      <c r="H33" s="382"/>
      <c r="I33" s="382"/>
      <c r="J33" s="382"/>
      <c r="K33" s="253"/>
    </row>
    <row r="34" spans="2:11" s="1" customFormat="1" ht="15" customHeight="1">
      <c r="B34" s="256"/>
      <c r="C34" s="257"/>
      <c r="D34" s="382" t="s">
        <v>2043</v>
      </c>
      <c r="E34" s="382"/>
      <c r="F34" s="382"/>
      <c r="G34" s="382"/>
      <c r="H34" s="382"/>
      <c r="I34" s="382"/>
      <c r="J34" s="382"/>
      <c r="K34" s="253"/>
    </row>
    <row r="35" spans="2:11" s="1" customFormat="1" ht="15" customHeight="1">
      <c r="B35" s="256"/>
      <c r="C35" s="257"/>
      <c r="D35" s="382" t="s">
        <v>2044</v>
      </c>
      <c r="E35" s="382"/>
      <c r="F35" s="382"/>
      <c r="G35" s="382"/>
      <c r="H35" s="382"/>
      <c r="I35" s="382"/>
      <c r="J35" s="382"/>
      <c r="K35" s="253"/>
    </row>
    <row r="36" spans="2:11" s="1" customFormat="1" ht="15" customHeight="1">
      <c r="B36" s="256"/>
      <c r="C36" s="257"/>
      <c r="D36" s="255"/>
      <c r="E36" s="258" t="s">
        <v>148</v>
      </c>
      <c r="F36" s="255"/>
      <c r="G36" s="382" t="s">
        <v>2045</v>
      </c>
      <c r="H36" s="382"/>
      <c r="I36" s="382"/>
      <c r="J36" s="382"/>
      <c r="K36" s="253"/>
    </row>
    <row r="37" spans="2:11" s="1" customFormat="1" ht="30.75" customHeight="1">
      <c r="B37" s="256"/>
      <c r="C37" s="257"/>
      <c r="D37" s="255"/>
      <c r="E37" s="258" t="s">
        <v>2046</v>
      </c>
      <c r="F37" s="255"/>
      <c r="G37" s="382" t="s">
        <v>2047</v>
      </c>
      <c r="H37" s="382"/>
      <c r="I37" s="382"/>
      <c r="J37" s="382"/>
      <c r="K37" s="253"/>
    </row>
    <row r="38" spans="2:11" s="1" customFormat="1" ht="15" customHeight="1">
      <c r="B38" s="256"/>
      <c r="C38" s="257"/>
      <c r="D38" s="255"/>
      <c r="E38" s="258" t="s">
        <v>57</v>
      </c>
      <c r="F38" s="255"/>
      <c r="G38" s="382" t="s">
        <v>2048</v>
      </c>
      <c r="H38" s="382"/>
      <c r="I38" s="382"/>
      <c r="J38" s="382"/>
      <c r="K38" s="253"/>
    </row>
    <row r="39" spans="2:11" s="1" customFormat="1" ht="15" customHeight="1">
      <c r="B39" s="256"/>
      <c r="C39" s="257"/>
      <c r="D39" s="255"/>
      <c r="E39" s="258" t="s">
        <v>58</v>
      </c>
      <c r="F39" s="255"/>
      <c r="G39" s="382" t="s">
        <v>2049</v>
      </c>
      <c r="H39" s="382"/>
      <c r="I39" s="382"/>
      <c r="J39" s="382"/>
      <c r="K39" s="253"/>
    </row>
    <row r="40" spans="2:11" s="1" customFormat="1" ht="15" customHeight="1">
      <c r="B40" s="256"/>
      <c r="C40" s="257"/>
      <c r="D40" s="255"/>
      <c r="E40" s="258" t="s">
        <v>149</v>
      </c>
      <c r="F40" s="255"/>
      <c r="G40" s="382" t="s">
        <v>2050</v>
      </c>
      <c r="H40" s="382"/>
      <c r="I40" s="382"/>
      <c r="J40" s="382"/>
      <c r="K40" s="253"/>
    </row>
    <row r="41" spans="2:11" s="1" customFormat="1" ht="15" customHeight="1">
      <c r="B41" s="256"/>
      <c r="C41" s="257"/>
      <c r="D41" s="255"/>
      <c r="E41" s="258" t="s">
        <v>150</v>
      </c>
      <c r="F41" s="255"/>
      <c r="G41" s="382" t="s">
        <v>2051</v>
      </c>
      <c r="H41" s="382"/>
      <c r="I41" s="382"/>
      <c r="J41" s="382"/>
      <c r="K41" s="253"/>
    </row>
    <row r="42" spans="2:11" s="1" customFormat="1" ht="15" customHeight="1">
      <c r="B42" s="256"/>
      <c r="C42" s="257"/>
      <c r="D42" s="255"/>
      <c r="E42" s="258" t="s">
        <v>2052</v>
      </c>
      <c r="F42" s="255"/>
      <c r="G42" s="382" t="s">
        <v>2053</v>
      </c>
      <c r="H42" s="382"/>
      <c r="I42" s="382"/>
      <c r="J42" s="382"/>
      <c r="K42" s="253"/>
    </row>
    <row r="43" spans="2:11" s="1" customFormat="1" ht="15" customHeight="1">
      <c r="B43" s="256"/>
      <c r="C43" s="257"/>
      <c r="D43" s="255"/>
      <c r="E43" s="258"/>
      <c r="F43" s="255"/>
      <c r="G43" s="382" t="s">
        <v>2054</v>
      </c>
      <c r="H43" s="382"/>
      <c r="I43" s="382"/>
      <c r="J43" s="382"/>
      <c r="K43" s="253"/>
    </row>
    <row r="44" spans="2:11" s="1" customFormat="1" ht="15" customHeight="1">
      <c r="B44" s="256"/>
      <c r="C44" s="257"/>
      <c r="D44" s="255"/>
      <c r="E44" s="258" t="s">
        <v>2055</v>
      </c>
      <c r="F44" s="255"/>
      <c r="G44" s="382" t="s">
        <v>2056</v>
      </c>
      <c r="H44" s="382"/>
      <c r="I44" s="382"/>
      <c r="J44" s="382"/>
      <c r="K44" s="253"/>
    </row>
    <row r="45" spans="2:11" s="1" customFormat="1" ht="15" customHeight="1">
      <c r="B45" s="256"/>
      <c r="C45" s="257"/>
      <c r="D45" s="255"/>
      <c r="E45" s="258" t="s">
        <v>152</v>
      </c>
      <c r="F45" s="255"/>
      <c r="G45" s="382" t="s">
        <v>2057</v>
      </c>
      <c r="H45" s="382"/>
      <c r="I45" s="382"/>
      <c r="J45" s="382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2" t="s">
        <v>2058</v>
      </c>
      <c r="E47" s="382"/>
      <c r="F47" s="382"/>
      <c r="G47" s="382"/>
      <c r="H47" s="382"/>
      <c r="I47" s="382"/>
      <c r="J47" s="382"/>
      <c r="K47" s="253"/>
    </row>
    <row r="48" spans="2:11" s="1" customFormat="1" ht="15" customHeight="1">
      <c r="B48" s="256"/>
      <c r="C48" s="257"/>
      <c r="D48" s="257"/>
      <c r="E48" s="382" t="s">
        <v>2059</v>
      </c>
      <c r="F48" s="382"/>
      <c r="G48" s="382"/>
      <c r="H48" s="382"/>
      <c r="I48" s="382"/>
      <c r="J48" s="382"/>
      <c r="K48" s="253"/>
    </row>
    <row r="49" spans="2:11" s="1" customFormat="1" ht="15" customHeight="1">
      <c r="B49" s="256"/>
      <c r="C49" s="257"/>
      <c r="D49" s="257"/>
      <c r="E49" s="382" t="s">
        <v>2060</v>
      </c>
      <c r="F49" s="382"/>
      <c r="G49" s="382"/>
      <c r="H49" s="382"/>
      <c r="I49" s="382"/>
      <c r="J49" s="382"/>
      <c r="K49" s="253"/>
    </row>
    <row r="50" spans="2:11" s="1" customFormat="1" ht="15" customHeight="1">
      <c r="B50" s="256"/>
      <c r="C50" s="257"/>
      <c r="D50" s="257"/>
      <c r="E50" s="382" t="s">
        <v>2061</v>
      </c>
      <c r="F50" s="382"/>
      <c r="G50" s="382"/>
      <c r="H50" s="382"/>
      <c r="I50" s="382"/>
      <c r="J50" s="382"/>
      <c r="K50" s="253"/>
    </row>
    <row r="51" spans="2:11" s="1" customFormat="1" ht="15" customHeight="1">
      <c r="B51" s="256"/>
      <c r="C51" s="257"/>
      <c r="D51" s="382" t="s">
        <v>2062</v>
      </c>
      <c r="E51" s="382"/>
      <c r="F51" s="382"/>
      <c r="G51" s="382"/>
      <c r="H51" s="382"/>
      <c r="I51" s="382"/>
      <c r="J51" s="382"/>
      <c r="K51" s="253"/>
    </row>
    <row r="52" spans="2:11" s="1" customFormat="1" ht="25.5" customHeight="1">
      <c r="B52" s="252"/>
      <c r="C52" s="383" t="s">
        <v>2063</v>
      </c>
      <c r="D52" s="383"/>
      <c r="E52" s="383"/>
      <c r="F52" s="383"/>
      <c r="G52" s="383"/>
      <c r="H52" s="383"/>
      <c r="I52" s="383"/>
      <c r="J52" s="383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2" t="s">
        <v>2064</v>
      </c>
      <c r="D54" s="382"/>
      <c r="E54" s="382"/>
      <c r="F54" s="382"/>
      <c r="G54" s="382"/>
      <c r="H54" s="382"/>
      <c r="I54" s="382"/>
      <c r="J54" s="382"/>
      <c r="K54" s="253"/>
    </row>
    <row r="55" spans="2:11" s="1" customFormat="1" ht="15" customHeight="1">
      <c r="B55" s="252"/>
      <c r="C55" s="382" t="s">
        <v>2065</v>
      </c>
      <c r="D55" s="382"/>
      <c r="E55" s="382"/>
      <c r="F55" s="382"/>
      <c r="G55" s="382"/>
      <c r="H55" s="382"/>
      <c r="I55" s="382"/>
      <c r="J55" s="382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2" t="s">
        <v>2066</v>
      </c>
      <c r="D57" s="382"/>
      <c r="E57" s="382"/>
      <c r="F57" s="382"/>
      <c r="G57" s="382"/>
      <c r="H57" s="382"/>
      <c r="I57" s="382"/>
      <c r="J57" s="382"/>
      <c r="K57" s="253"/>
    </row>
    <row r="58" spans="2:11" s="1" customFormat="1" ht="15" customHeight="1">
      <c r="B58" s="252"/>
      <c r="C58" s="257"/>
      <c r="D58" s="382" t="s">
        <v>2067</v>
      </c>
      <c r="E58" s="382"/>
      <c r="F58" s="382"/>
      <c r="G58" s="382"/>
      <c r="H58" s="382"/>
      <c r="I58" s="382"/>
      <c r="J58" s="382"/>
      <c r="K58" s="253"/>
    </row>
    <row r="59" spans="2:11" s="1" customFormat="1" ht="15" customHeight="1">
      <c r="B59" s="252"/>
      <c r="C59" s="257"/>
      <c r="D59" s="382" t="s">
        <v>2068</v>
      </c>
      <c r="E59" s="382"/>
      <c r="F59" s="382"/>
      <c r="G59" s="382"/>
      <c r="H59" s="382"/>
      <c r="I59" s="382"/>
      <c r="J59" s="382"/>
      <c r="K59" s="253"/>
    </row>
    <row r="60" spans="2:11" s="1" customFormat="1" ht="15" customHeight="1">
      <c r="B60" s="252"/>
      <c r="C60" s="257"/>
      <c r="D60" s="382" t="s">
        <v>2069</v>
      </c>
      <c r="E60" s="382"/>
      <c r="F60" s="382"/>
      <c r="G60" s="382"/>
      <c r="H60" s="382"/>
      <c r="I60" s="382"/>
      <c r="J60" s="382"/>
      <c r="K60" s="253"/>
    </row>
    <row r="61" spans="2:11" s="1" customFormat="1" ht="15" customHeight="1">
      <c r="B61" s="252"/>
      <c r="C61" s="257"/>
      <c r="D61" s="382" t="s">
        <v>2070</v>
      </c>
      <c r="E61" s="382"/>
      <c r="F61" s="382"/>
      <c r="G61" s="382"/>
      <c r="H61" s="382"/>
      <c r="I61" s="382"/>
      <c r="J61" s="382"/>
      <c r="K61" s="253"/>
    </row>
    <row r="62" spans="2:11" s="1" customFormat="1" ht="15" customHeight="1">
      <c r="B62" s="252"/>
      <c r="C62" s="257"/>
      <c r="D62" s="384" t="s">
        <v>2071</v>
      </c>
      <c r="E62" s="384"/>
      <c r="F62" s="384"/>
      <c r="G62" s="384"/>
      <c r="H62" s="384"/>
      <c r="I62" s="384"/>
      <c r="J62" s="384"/>
      <c r="K62" s="253"/>
    </row>
    <row r="63" spans="2:11" s="1" customFormat="1" ht="15" customHeight="1">
      <c r="B63" s="252"/>
      <c r="C63" s="257"/>
      <c r="D63" s="382" t="s">
        <v>2072</v>
      </c>
      <c r="E63" s="382"/>
      <c r="F63" s="382"/>
      <c r="G63" s="382"/>
      <c r="H63" s="382"/>
      <c r="I63" s="382"/>
      <c r="J63" s="382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2" t="s">
        <v>2073</v>
      </c>
      <c r="E65" s="382"/>
      <c r="F65" s="382"/>
      <c r="G65" s="382"/>
      <c r="H65" s="382"/>
      <c r="I65" s="382"/>
      <c r="J65" s="382"/>
      <c r="K65" s="253"/>
    </row>
    <row r="66" spans="2:11" s="1" customFormat="1" ht="15" customHeight="1">
      <c r="B66" s="252"/>
      <c r="C66" s="257"/>
      <c r="D66" s="384" t="s">
        <v>2074</v>
      </c>
      <c r="E66" s="384"/>
      <c r="F66" s="384"/>
      <c r="G66" s="384"/>
      <c r="H66" s="384"/>
      <c r="I66" s="384"/>
      <c r="J66" s="384"/>
      <c r="K66" s="253"/>
    </row>
    <row r="67" spans="2:11" s="1" customFormat="1" ht="15" customHeight="1">
      <c r="B67" s="252"/>
      <c r="C67" s="257"/>
      <c r="D67" s="382" t="s">
        <v>2075</v>
      </c>
      <c r="E67" s="382"/>
      <c r="F67" s="382"/>
      <c r="G67" s="382"/>
      <c r="H67" s="382"/>
      <c r="I67" s="382"/>
      <c r="J67" s="382"/>
      <c r="K67" s="253"/>
    </row>
    <row r="68" spans="2:11" s="1" customFormat="1" ht="15" customHeight="1">
      <c r="B68" s="252"/>
      <c r="C68" s="257"/>
      <c r="D68" s="382" t="s">
        <v>2076</v>
      </c>
      <c r="E68" s="382"/>
      <c r="F68" s="382"/>
      <c r="G68" s="382"/>
      <c r="H68" s="382"/>
      <c r="I68" s="382"/>
      <c r="J68" s="382"/>
      <c r="K68" s="253"/>
    </row>
    <row r="69" spans="2:11" s="1" customFormat="1" ht="15" customHeight="1">
      <c r="B69" s="252"/>
      <c r="C69" s="257"/>
      <c r="D69" s="382" t="s">
        <v>2077</v>
      </c>
      <c r="E69" s="382"/>
      <c r="F69" s="382"/>
      <c r="G69" s="382"/>
      <c r="H69" s="382"/>
      <c r="I69" s="382"/>
      <c r="J69" s="382"/>
      <c r="K69" s="253"/>
    </row>
    <row r="70" spans="2:11" s="1" customFormat="1" ht="15" customHeight="1">
      <c r="B70" s="252"/>
      <c r="C70" s="257"/>
      <c r="D70" s="382" t="s">
        <v>2078</v>
      </c>
      <c r="E70" s="382"/>
      <c r="F70" s="382"/>
      <c r="G70" s="382"/>
      <c r="H70" s="382"/>
      <c r="I70" s="382"/>
      <c r="J70" s="382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77" t="s">
        <v>2079</v>
      </c>
      <c r="D75" s="377"/>
      <c r="E75" s="377"/>
      <c r="F75" s="377"/>
      <c r="G75" s="377"/>
      <c r="H75" s="377"/>
      <c r="I75" s="377"/>
      <c r="J75" s="377"/>
      <c r="K75" s="270"/>
    </row>
    <row r="76" spans="2:11" s="1" customFormat="1" ht="17.25" customHeight="1">
      <c r="B76" s="269"/>
      <c r="C76" s="271" t="s">
        <v>2080</v>
      </c>
      <c r="D76" s="271"/>
      <c r="E76" s="271"/>
      <c r="F76" s="271" t="s">
        <v>2081</v>
      </c>
      <c r="G76" s="272"/>
      <c r="H76" s="271" t="s">
        <v>58</v>
      </c>
      <c r="I76" s="271" t="s">
        <v>61</v>
      </c>
      <c r="J76" s="271" t="s">
        <v>2082</v>
      </c>
      <c r="K76" s="270"/>
    </row>
    <row r="77" spans="2:11" s="1" customFormat="1" ht="17.25" customHeight="1">
      <c r="B77" s="269"/>
      <c r="C77" s="273" t="s">
        <v>2083</v>
      </c>
      <c r="D77" s="273"/>
      <c r="E77" s="273"/>
      <c r="F77" s="274" t="s">
        <v>2084</v>
      </c>
      <c r="G77" s="275"/>
      <c r="H77" s="273"/>
      <c r="I77" s="273"/>
      <c r="J77" s="273" t="s">
        <v>2085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57</v>
      </c>
      <c r="D79" s="278"/>
      <c r="E79" s="278"/>
      <c r="F79" s="279" t="s">
        <v>2086</v>
      </c>
      <c r="G79" s="280"/>
      <c r="H79" s="258" t="s">
        <v>2087</v>
      </c>
      <c r="I79" s="258" t="s">
        <v>2088</v>
      </c>
      <c r="J79" s="258">
        <v>20</v>
      </c>
      <c r="K79" s="270"/>
    </row>
    <row r="80" spans="2:11" s="1" customFormat="1" ht="15" customHeight="1">
      <c r="B80" s="269"/>
      <c r="C80" s="258" t="s">
        <v>2089</v>
      </c>
      <c r="D80" s="258"/>
      <c r="E80" s="258"/>
      <c r="F80" s="279" t="s">
        <v>2086</v>
      </c>
      <c r="G80" s="280"/>
      <c r="H80" s="258" t="s">
        <v>2090</v>
      </c>
      <c r="I80" s="258" t="s">
        <v>2088</v>
      </c>
      <c r="J80" s="258">
        <v>120</v>
      </c>
      <c r="K80" s="270"/>
    </row>
    <row r="81" spans="2:11" s="1" customFormat="1" ht="15" customHeight="1">
      <c r="B81" s="281"/>
      <c r="C81" s="258" t="s">
        <v>2091</v>
      </c>
      <c r="D81" s="258"/>
      <c r="E81" s="258"/>
      <c r="F81" s="279" t="s">
        <v>2092</v>
      </c>
      <c r="G81" s="280"/>
      <c r="H81" s="258" t="s">
        <v>2093</v>
      </c>
      <c r="I81" s="258" t="s">
        <v>2088</v>
      </c>
      <c r="J81" s="258">
        <v>50</v>
      </c>
      <c r="K81" s="270"/>
    </row>
    <row r="82" spans="2:11" s="1" customFormat="1" ht="15" customHeight="1">
      <c r="B82" s="281"/>
      <c r="C82" s="258" t="s">
        <v>2094</v>
      </c>
      <c r="D82" s="258"/>
      <c r="E82" s="258"/>
      <c r="F82" s="279" t="s">
        <v>2086</v>
      </c>
      <c r="G82" s="280"/>
      <c r="H82" s="258" t="s">
        <v>2095</v>
      </c>
      <c r="I82" s="258" t="s">
        <v>2096</v>
      </c>
      <c r="J82" s="258"/>
      <c r="K82" s="270"/>
    </row>
    <row r="83" spans="2:11" s="1" customFormat="1" ht="15" customHeight="1">
      <c r="B83" s="281"/>
      <c r="C83" s="282" t="s">
        <v>2097</v>
      </c>
      <c r="D83" s="282"/>
      <c r="E83" s="282"/>
      <c r="F83" s="283" t="s">
        <v>2092</v>
      </c>
      <c r="G83" s="282"/>
      <c r="H83" s="282" t="s">
        <v>2098</v>
      </c>
      <c r="I83" s="282" t="s">
        <v>2088</v>
      </c>
      <c r="J83" s="282">
        <v>15</v>
      </c>
      <c r="K83" s="270"/>
    </row>
    <row r="84" spans="2:11" s="1" customFormat="1" ht="15" customHeight="1">
      <c r="B84" s="281"/>
      <c r="C84" s="282" t="s">
        <v>2099</v>
      </c>
      <c r="D84" s="282"/>
      <c r="E84" s="282"/>
      <c r="F84" s="283" t="s">
        <v>2092</v>
      </c>
      <c r="G84" s="282"/>
      <c r="H84" s="282" t="s">
        <v>2100</v>
      </c>
      <c r="I84" s="282" t="s">
        <v>2088</v>
      </c>
      <c r="J84" s="282">
        <v>15</v>
      </c>
      <c r="K84" s="270"/>
    </row>
    <row r="85" spans="2:11" s="1" customFormat="1" ht="15" customHeight="1">
      <c r="B85" s="281"/>
      <c r="C85" s="282" t="s">
        <v>2101</v>
      </c>
      <c r="D85" s="282"/>
      <c r="E85" s="282"/>
      <c r="F85" s="283" t="s">
        <v>2092</v>
      </c>
      <c r="G85" s="282"/>
      <c r="H85" s="282" t="s">
        <v>2102</v>
      </c>
      <c r="I85" s="282" t="s">
        <v>2088</v>
      </c>
      <c r="J85" s="282">
        <v>20</v>
      </c>
      <c r="K85" s="270"/>
    </row>
    <row r="86" spans="2:11" s="1" customFormat="1" ht="15" customHeight="1">
      <c r="B86" s="281"/>
      <c r="C86" s="282" t="s">
        <v>2103</v>
      </c>
      <c r="D86" s="282"/>
      <c r="E86" s="282"/>
      <c r="F86" s="283" t="s">
        <v>2092</v>
      </c>
      <c r="G86" s="282"/>
      <c r="H86" s="282" t="s">
        <v>2104</v>
      </c>
      <c r="I86" s="282" t="s">
        <v>2088</v>
      </c>
      <c r="J86" s="282">
        <v>20</v>
      </c>
      <c r="K86" s="270"/>
    </row>
    <row r="87" spans="2:11" s="1" customFormat="1" ht="15" customHeight="1">
      <c r="B87" s="281"/>
      <c r="C87" s="258" t="s">
        <v>2105</v>
      </c>
      <c r="D87" s="258"/>
      <c r="E87" s="258"/>
      <c r="F87" s="279" t="s">
        <v>2092</v>
      </c>
      <c r="G87" s="280"/>
      <c r="H87" s="258" t="s">
        <v>2106</v>
      </c>
      <c r="I87" s="258" t="s">
        <v>2088</v>
      </c>
      <c r="J87" s="258">
        <v>50</v>
      </c>
      <c r="K87" s="270"/>
    </row>
    <row r="88" spans="2:11" s="1" customFormat="1" ht="15" customHeight="1">
      <c r="B88" s="281"/>
      <c r="C88" s="258" t="s">
        <v>2107</v>
      </c>
      <c r="D88" s="258"/>
      <c r="E88" s="258"/>
      <c r="F88" s="279" t="s">
        <v>2092</v>
      </c>
      <c r="G88" s="280"/>
      <c r="H88" s="258" t="s">
        <v>2108</v>
      </c>
      <c r="I88" s="258" t="s">
        <v>2088</v>
      </c>
      <c r="J88" s="258">
        <v>20</v>
      </c>
      <c r="K88" s="270"/>
    </row>
    <row r="89" spans="2:11" s="1" customFormat="1" ht="15" customHeight="1">
      <c r="B89" s="281"/>
      <c r="C89" s="258" t="s">
        <v>2109</v>
      </c>
      <c r="D89" s="258"/>
      <c r="E89" s="258"/>
      <c r="F89" s="279" t="s">
        <v>2092</v>
      </c>
      <c r="G89" s="280"/>
      <c r="H89" s="258" t="s">
        <v>2110</v>
      </c>
      <c r="I89" s="258" t="s">
        <v>2088</v>
      </c>
      <c r="J89" s="258">
        <v>20</v>
      </c>
      <c r="K89" s="270"/>
    </row>
    <row r="90" spans="2:11" s="1" customFormat="1" ht="15" customHeight="1">
      <c r="B90" s="281"/>
      <c r="C90" s="258" t="s">
        <v>2111</v>
      </c>
      <c r="D90" s="258"/>
      <c r="E90" s="258"/>
      <c r="F90" s="279" t="s">
        <v>2092</v>
      </c>
      <c r="G90" s="280"/>
      <c r="H90" s="258" t="s">
        <v>2112</v>
      </c>
      <c r="I90" s="258" t="s">
        <v>2088</v>
      </c>
      <c r="J90" s="258">
        <v>50</v>
      </c>
      <c r="K90" s="270"/>
    </row>
    <row r="91" spans="2:11" s="1" customFormat="1" ht="15" customHeight="1">
      <c r="B91" s="281"/>
      <c r="C91" s="258" t="s">
        <v>2113</v>
      </c>
      <c r="D91" s="258"/>
      <c r="E91" s="258"/>
      <c r="F91" s="279" t="s">
        <v>2092</v>
      </c>
      <c r="G91" s="280"/>
      <c r="H91" s="258" t="s">
        <v>2113</v>
      </c>
      <c r="I91" s="258" t="s">
        <v>2088</v>
      </c>
      <c r="J91" s="258">
        <v>50</v>
      </c>
      <c r="K91" s="270"/>
    </row>
    <row r="92" spans="2:11" s="1" customFormat="1" ht="15" customHeight="1">
      <c r="B92" s="281"/>
      <c r="C92" s="258" t="s">
        <v>2114</v>
      </c>
      <c r="D92" s="258"/>
      <c r="E92" s="258"/>
      <c r="F92" s="279" t="s">
        <v>2092</v>
      </c>
      <c r="G92" s="280"/>
      <c r="H92" s="258" t="s">
        <v>2115</v>
      </c>
      <c r="I92" s="258" t="s">
        <v>2088</v>
      </c>
      <c r="J92" s="258">
        <v>255</v>
      </c>
      <c r="K92" s="270"/>
    </row>
    <row r="93" spans="2:11" s="1" customFormat="1" ht="15" customHeight="1">
      <c r="B93" s="281"/>
      <c r="C93" s="258" t="s">
        <v>2116</v>
      </c>
      <c r="D93" s="258"/>
      <c r="E93" s="258"/>
      <c r="F93" s="279" t="s">
        <v>2086</v>
      </c>
      <c r="G93" s="280"/>
      <c r="H93" s="258" t="s">
        <v>2117</v>
      </c>
      <c r="I93" s="258" t="s">
        <v>2118</v>
      </c>
      <c r="J93" s="258"/>
      <c r="K93" s="270"/>
    </row>
    <row r="94" spans="2:11" s="1" customFormat="1" ht="15" customHeight="1">
      <c r="B94" s="281"/>
      <c r="C94" s="258" t="s">
        <v>2119</v>
      </c>
      <c r="D94" s="258"/>
      <c r="E94" s="258"/>
      <c r="F94" s="279" t="s">
        <v>2086</v>
      </c>
      <c r="G94" s="280"/>
      <c r="H94" s="258" t="s">
        <v>2120</v>
      </c>
      <c r="I94" s="258" t="s">
        <v>2121</v>
      </c>
      <c r="J94" s="258"/>
      <c r="K94" s="270"/>
    </row>
    <row r="95" spans="2:11" s="1" customFormat="1" ht="15" customHeight="1">
      <c r="B95" s="281"/>
      <c r="C95" s="258" t="s">
        <v>2122</v>
      </c>
      <c r="D95" s="258"/>
      <c r="E95" s="258"/>
      <c r="F95" s="279" t="s">
        <v>2086</v>
      </c>
      <c r="G95" s="280"/>
      <c r="H95" s="258" t="s">
        <v>2122</v>
      </c>
      <c r="I95" s="258" t="s">
        <v>2121</v>
      </c>
      <c r="J95" s="258"/>
      <c r="K95" s="270"/>
    </row>
    <row r="96" spans="2:11" s="1" customFormat="1" ht="15" customHeight="1">
      <c r="B96" s="281"/>
      <c r="C96" s="258" t="s">
        <v>42</v>
      </c>
      <c r="D96" s="258"/>
      <c r="E96" s="258"/>
      <c r="F96" s="279" t="s">
        <v>2086</v>
      </c>
      <c r="G96" s="280"/>
      <c r="H96" s="258" t="s">
        <v>2123</v>
      </c>
      <c r="I96" s="258" t="s">
        <v>2121</v>
      </c>
      <c r="J96" s="258"/>
      <c r="K96" s="270"/>
    </row>
    <row r="97" spans="2:11" s="1" customFormat="1" ht="15" customHeight="1">
      <c r="B97" s="281"/>
      <c r="C97" s="258" t="s">
        <v>52</v>
      </c>
      <c r="D97" s="258"/>
      <c r="E97" s="258"/>
      <c r="F97" s="279" t="s">
        <v>2086</v>
      </c>
      <c r="G97" s="280"/>
      <c r="H97" s="258" t="s">
        <v>2124</v>
      </c>
      <c r="I97" s="258" t="s">
        <v>2121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77" t="s">
        <v>2125</v>
      </c>
      <c r="D102" s="377"/>
      <c r="E102" s="377"/>
      <c r="F102" s="377"/>
      <c r="G102" s="377"/>
      <c r="H102" s="377"/>
      <c r="I102" s="377"/>
      <c r="J102" s="377"/>
      <c r="K102" s="270"/>
    </row>
    <row r="103" spans="2:11" s="1" customFormat="1" ht="17.25" customHeight="1">
      <c r="B103" s="269"/>
      <c r="C103" s="271" t="s">
        <v>2080</v>
      </c>
      <c r="D103" s="271"/>
      <c r="E103" s="271"/>
      <c r="F103" s="271" t="s">
        <v>2081</v>
      </c>
      <c r="G103" s="272"/>
      <c r="H103" s="271" t="s">
        <v>58</v>
      </c>
      <c r="I103" s="271" t="s">
        <v>61</v>
      </c>
      <c r="J103" s="271" t="s">
        <v>2082</v>
      </c>
      <c r="K103" s="270"/>
    </row>
    <row r="104" spans="2:11" s="1" customFormat="1" ht="17.25" customHeight="1">
      <c r="B104" s="269"/>
      <c r="C104" s="273" t="s">
        <v>2083</v>
      </c>
      <c r="D104" s="273"/>
      <c r="E104" s="273"/>
      <c r="F104" s="274" t="s">
        <v>2084</v>
      </c>
      <c r="G104" s="275"/>
      <c r="H104" s="273"/>
      <c r="I104" s="273"/>
      <c r="J104" s="273" t="s">
        <v>2085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57</v>
      </c>
      <c r="D106" s="278"/>
      <c r="E106" s="278"/>
      <c r="F106" s="279" t="s">
        <v>2086</v>
      </c>
      <c r="G106" s="258"/>
      <c r="H106" s="258" t="s">
        <v>2126</v>
      </c>
      <c r="I106" s="258" t="s">
        <v>2088</v>
      </c>
      <c r="J106" s="258">
        <v>20</v>
      </c>
      <c r="K106" s="270"/>
    </row>
    <row r="107" spans="2:11" s="1" customFormat="1" ht="15" customHeight="1">
      <c r="B107" s="269"/>
      <c r="C107" s="258" t="s">
        <v>2089</v>
      </c>
      <c r="D107" s="258"/>
      <c r="E107" s="258"/>
      <c r="F107" s="279" t="s">
        <v>2086</v>
      </c>
      <c r="G107" s="258"/>
      <c r="H107" s="258" t="s">
        <v>2126</v>
      </c>
      <c r="I107" s="258" t="s">
        <v>2088</v>
      </c>
      <c r="J107" s="258">
        <v>120</v>
      </c>
      <c r="K107" s="270"/>
    </row>
    <row r="108" spans="2:11" s="1" customFormat="1" ht="15" customHeight="1">
      <c r="B108" s="281"/>
      <c r="C108" s="258" t="s">
        <v>2091</v>
      </c>
      <c r="D108" s="258"/>
      <c r="E108" s="258"/>
      <c r="F108" s="279" t="s">
        <v>2092</v>
      </c>
      <c r="G108" s="258"/>
      <c r="H108" s="258" t="s">
        <v>2126</v>
      </c>
      <c r="I108" s="258" t="s">
        <v>2088</v>
      </c>
      <c r="J108" s="258">
        <v>50</v>
      </c>
      <c r="K108" s="270"/>
    </row>
    <row r="109" spans="2:11" s="1" customFormat="1" ht="15" customHeight="1">
      <c r="B109" s="281"/>
      <c r="C109" s="258" t="s">
        <v>2094</v>
      </c>
      <c r="D109" s="258"/>
      <c r="E109" s="258"/>
      <c r="F109" s="279" t="s">
        <v>2086</v>
      </c>
      <c r="G109" s="258"/>
      <c r="H109" s="258" t="s">
        <v>2126</v>
      </c>
      <c r="I109" s="258" t="s">
        <v>2096</v>
      </c>
      <c r="J109" s="258"/>
      <c r="K109" s="270"/>
    </row>
    <row r="110" spans="2:11" s="1" customFormat="1" ht="15" customHeight="1">
      <c r="B110" s="281"/>
      <c r="C110" s="258" t="s">
        <v>2105</v>
      </c>
      <c r="D110" s="258"/>
      <c r="E110" s="258"/>
      <c r="F110" s="279" t="s">
        <v>2092</v>
      </c>
      <c r="G110" s="258"/>
      <c r="H110" s="258" t="s">
        <v>2126</v>
      </c>
      <c r="I110" s="258" t="s">
        <v>2088</v>
      </c>
      <c r="J110" s="258">
        <v>50</v>
      </c>
      <c r="K110" s="270"/>
    </row>
    <row r="111" spans="2:11" s="1" customFormat="1" ht="15" customHeight="1">
      <c r="B111" s="281"/>
      <c r="C111" s="258" t="s">
        <v>2113</v>
      </c>
      <c r="D111" s="258"/>
      <c r="E111" s="258"/>
      <c r="F111" s="279" t="s">
        <v>2092</v>
      </c>
      <c r="G111" s="258"/>
      <c r="H111" s="258" t="s">
        <v>2126</v>
      </c>
      <c r="I111" s="258" t="s">
        <v>2088</v>
      </c>
      <c r="J111" s="258">
        <v>50</v>
      </c>
      <c r="K111" s="270"/>
    </row>
    <row r="112" spans="2:11" s="1" customFormat="1" ht="15" customHeight="1">
      <c r="B112" s="281"/>
      <c r="C112" s="258" t="s">
        <v>2111</v>
      </c>
      <c r="D112" s="258"/>
      <c r="E112" s="258"/>
      <c r="F112" s="279" t="s">
        <v>2092</v>
      </c>
      <c r="G112" s="258"/>
      <c r="H112" s="258" t="s">
        <v>2126</v>
      </c>
      <c r="I112" s="258" t="s">
        <v>2088</v>
      </c>
      <c r="J112" s="258">
        <v>50</v>
      </c>
      <c r="K112" s="270"/>
    </row>
    <row r="113" spans="2:11" s="1" customFormat="1" ht="15" customHeight="1">
      <c r="B113" s="281"/>
      <c r="C113" s="258" t="s">
        <v>57</v>
      </c>
      <c r="D113" s="258"/>
      <c r="E113" s="258"/>
      <c r="F113" s="279" t="s">
        <v>2086</v>
      </c>
      <c r="G113" s="258"/>
      <c r="H113" s="258" t="s">
        <v>2127</v>
      </c>
      <c r="I113" s="258" t="s">
        <v>2088</v>
      </c>
      <c r="J113" s="258">
        <v>20</v>
      </c>
      <c r="K113" s="270"/>
    </row>
    <row r="114" spans="2:11" s="1" customFormat="1" ht="15" customHeight="1">
      <c r="B114" s="281"/>
      <c r="C114" s="258" t="s">
        <v>2128</v>
      </c>
      <c r="D114" s="258"/>
      <c r="E114" s="258"/>
      <c r="F114" s="279" t="s">
        <v>2086</v>
      </c>
      <c r="G114" s="258"/>
      <c r="H114" s="258" t="s">
        <v>2129</v>
      </c>
      <c r="I114" s="258" t="s">
        <v>2088</v>
      </c>
      <c r="J114" s="258">
        <v>120</v>
      </c>
      <c r="K114" s="270"/>
    </row>
    <row r="115" spans="2:11" s="1" customFormat="1" ht="15" customHeight="1">
      <c r="B115" s="281"/>
      <c r="C115" s="258" t="s">
        <v>42</v>
      </c>
      <c r="D115" s="258"/>
      <c r="E115" s="258"/>
      <c r="F115" s="279" t="s">
        <v>2086</v>
      </c>
      <c r="G115" s="258"/>
      <c r="H115" s="258" t="s">
        <v>2130</v>
      </c>
      <c r="I115" s="258" t="s">
        <v>2121</v>
      </c>
      <c r="J115" s="258"/>
      <c r="K115" s="270"/>
    </row>
    <row r="116" spans="2:11" s="1" customFormat="1" ht="15" customHeight="1">
      <c r="B116" s="281"/>
      <c r="C116" s="258" t="s">
        <v>52</v>
      </c>
      <c r="D116" s="258"/>
      <c r="E116" s="258"/>
      <c r="F116" s="279" t="s">
        <v>2086</v>
      </c>
      <c r="G116" s="258"/>
      <c r="H116" s="258" t="s">
        <v>2131</v>
      </c>
      <c r="I116" s="258" t="s">
        <v>2121</v>
      </c>
      <c r="J116" s="258"/>
      <c r="K116" s="270"/>
    </row>
    <row r="117" spans="2:11" s="1" customFormat="1" ht="15" customHeight="1">
      <c r="B117" s="281"/>
      <c r="C117" s="258" t="s">
        <v>61</v>
      </c>
      <c r="D117" s="258"/>
      <c r="E117" s="258"/>
      <c r="F117" s="279" t="s">
        <v>2086</v>
      </c>
      <c r="G117" s="258"/>
      <c r="H117" s="258" t="s">
        <v>2132</v>
      </c>
      <c r="I117" s="258" t="s">
        <v>2133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78" t="s">
        <v>2134</v>
      </c>
      <c r="D122" s="378"/>
      <c r="E122" s="378"/>
      <c r="F122" s="378"/>
      <c r="G122" s="378"/>
      <c r="H122" s="378"/>
      <c r="I122" s="378"/>
      <c r="J122" s="378"/>
      <c r="K122" s="298"/>
    </row>
    <row r="123" spans="2:11" s="1" customFormat="1" ht="17.25" customHeight="1">
      <c r="B123" s="299"/>
      <c r="C123" s="271" t="s">
        <v>2080</v>
      </c>
      <c r="D123" s="271"/>
      <c r="E123" s="271"/>
      <c r="F123" s="271" t="s">
        <v>2081</v>
      </c>
      <c r="G123" s="272"/>
      <c r="H123" s="271" t="s">
        <v>58</v>
      </c>
      <c r="I123" s="271" t="s">
        <v>61</v>
      </c>
      <c r="J123" s="271" t="s">
        <v>2082</v>
      </c>
      <c r="K123" s="300"/>
    </row>
    <row r="124" spans="2:11" s="1" customFormat="1" ht="17.25" customHeight="1">
      <c r="B124" s="299"/>
      <c r="C124" s="273" t="s">
        <v>2083</v>
      </c>
      <c r="D124" s="273"/>
      <c r="E124" s="273"/>
      <c r="F124" s="274" t="s">
        <v>2084</v>
      </c>
      <c r="G124" s="275"/>
      <c r="H124" s="273"/>
      <c r="I124" s="273"/>
      <c r="J124" s="273" t="s">
        <v>2085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2089</v>
      </c>
      <c r="D126" s="278"/>
      <c r="E126" s="278"/>
      <c r="F126" s="279" t="s">
        <v>2086</v>
      </c>
      <c r="G126" s="258"/>
      <c r="H126" s="258" t="s">
        <v>2126</v>
      </c>
      <c r="I126" s="258" t="s">
        <v>2088</v>
      </c>
      <c r="J126" s="258">
        <v>120</v>
      </c>
      <c r="K126" s="304"/>
    </row>
    <row r="127" spans="2:11" s="1" customFormat="1" ht="15" customHeight="1">
      <c r="B127" s="301"/>
      <c r="C127" s="258" t="s">
        <v>2135</v>
      </c>
      <c r="D127" s="258"/>
      <c r="E127" s="258"/>
      <c r="F127" s="279" t="s">
        <v>2086</v>
      </c>
      <c r="G127" s="258"/>
      <c r="H127" s="258" t="s">
        <v>2136</v>
      </c>
      <c r="I127" s="258" t="s">
        <v>2088</v>
      </c>
      <c r="J127" s="258" t="s">
        <v>2137</v>
      </c>
      <c r="K127" s="304"/>
    </row>
    <row r="128" spans="2:11" s="1" customFormat="1" ht="15" customHeight="1">
      <c r="B128" s="301"/>
      <c r="C128" s="258" t="s">
        <v>2034</v>
      </c>
      <c r="D128" s="258"/>
      <c r="E128" s="258"/>
      <c r="F128" s="279" t="s">
        <v>2086</v>
      </c>
      <c r="G128" s="258"/>
      <c r="H128" s="258" t="s">
        <v>2138</v>
      </c>
      <c r="I128" s="258" t="s">
        <v>2088</v>
      </c>
      <c r="J128" s="258" t="s">
        <v>2137</v>
      </c>
      <c r="K128" s="304"/>
    </row>
    <row r="129" spans="2:11" s="1" customFormat="1" ht="15" customHeight="1">
      <c r="B129" s="301"/>
      <c r="C129" s="258" t="s">
        <v>2097</v>
      </c>
      <c r="D129" s="258"/>
      <c r="E129" s="258"/>
      <c r="F129" s="279" t="s">
        <v>2092</v>
      </c>
      <c r="G129" s="258"/>
      <c r="H129" s="258" t="s">
        <v>2098</v>
      </c>
      <c r="I129" s="258" t="s">
        <v>2088</v>
      </c>
      <c r="J129" s="258">
        <v>15</v>
      </c>
      <c r="K129" s="304"/>
    </row>
    <row r="130" spans="2:11" s="1" customFormat="1" ht="15" customHeight="1">
      <c r="B130" s="301"/>
      <c r="C130" s="282" t="s">
        <v>2099</v>
      </c>
      <c r="D130" s="282"/>
      <c r="E130" s="282"/>
      <c r="F130" s="283" t="s">
        <v>2092</v>
      </c>
      <c r="G130" s="282"/>
      <c r="H130" s="282" t="s">
        <v>2100</v>
      </c>
      <c r="I130" s="282" t="s">
        <v>2088</v>
      </c>
      <c r="J130" s="282">
        <v>15</v>
      </c>
      <c r="K130" s="304"/>
    </row>
    <row r="131" spans="2:11" s="1" customFormat="1" ht="15" customHeight="1">
      <c r="B131" s="301"/>
      <c r="C131" s="282" t="s">
        <v>2101</v>
      </c>
      <c r="D131" s="282"/>
      <c r="E131" s="282"/>
      <c r="F131" s="283" t="s">
        <v>2092</v>
      </c>
      <c r="G131" s="282"/>
      <c r="H131" s="282" t="s">
        <v>2102</v>
      </c>
      <c r="I131" s="282" t="s">
        <v>2088</v>
      </c>
      <c r="J131" s="282">
        <v>20</v>
      </c>
      <c r="K131" s="304"/>
    </row>
    <row r="132" spans="2:11" s="1" customFormat="1" ht="15" customHeight="1">
      <c r="B132" s="301"/>
      <c r="C132" s="282" t="s">
        <v>2103</v>
      </c>
      <c r="D132" s="282"/>
      <c r="E132" s="282"/>
      <c r="F132" s="283" t="s">
        <v>2092</v>
      </c>
      <c r="G132" s="282"/>
      <c r="H132" s="282" t="s">
        <v>2104</v>
      </c>
      <c r="I132" s="282" t="s">
        <v>2088</v>
      </c>
      <c r="J132" s="282">
        <v>20</v>
      </c>
      <c r="K132" s="304"/>
    </row>
    <row r="133" spans="2:11" s="1" customFormat="1" ht="15" customHeight="1">
      <c r="B133" s="301"/>
      <c r="C133" s="258" t="s">
        <v>2091</v>
      </c>
      <c r="D133" s="258"/>
      <c r="E133" s="258"/>
      <c r="F133" s="279" t="s">
        <v>2092</v>
      </c>
      <c r="G133" s="258"/>
      <c r="H133" s="258" t="s">
        <v>2126</v>
      </c>
      <c r="I133" s="258" t="s">
        <v>2088</v>
      </c>
      <c r="J133" s="258">
        <v>50</v>
      </c>
      <c r="K133" s="304"/>
    </row>
    <row r="134" spans="2:11" s="1" customFormat="1" ht="15" customHeight="1">
      <c r="B134" s="301"/>
      <c r="C134" s="258" t="s">
        <v>2105</v>
      </c>
      <c r="D134" s="258"/>
      <c r="E134" s="258"/>
      <c r="F134" s="279" t="s">
        <v>2092</v>
      </c>
      <c r="G134" s="258"/>
      <c r="H134" s="258" t="s">
        <v>2126</v>
      </c>
      <c r="I134" s="258" t="s">
        <v>2088</v>
      </c>
      <c r="J134" s="258">
        <v>50</v>
      </c>
      <c r="K134" s="304"/>
    </row>
    <row r="135" spans="2:11" s="1" customFormat="1" ht="15" customHeight="1">
      <c r="B135" s="301"/>
      <c r="C135" s="258" t="s">
        <v>2111</v>
      </c>
      <c r="D135" s="258"/>
      <c r="E135" s="258"/>
      <c r="F135" s="279" t="s">
        <v>2092</v>
      </c>
      <c r="G135" s="258"/>
      <c r="H135" s="258" t="s">
        <v>2126</v>
      </c>
      <c r="I135" s="258" t="s">
        <v>2088</v>
      </c>
      <c r="J135" s="258">
        <v>50</v>
      </c>
      <c r="K135" s="304"/>
    </row>
    <row r="136" spans="2:11" s="1" customFormat="1" ht="15" customHeight="1">
      <c r="B136" s="301"/>
      <c r="C136" s="258" t="s">
        <v>2113</v>
      </c>
      <c r="D136" s="258"/>
      <c r="E136" s="258"/>
      <c r="F136" s="279" t="s">
        <v>2092</v>
      </c>
      <c r="G136" s="258"/>
      <c r="H136" s="258" t="s">
        <v>2126</v>
      </c>
      <c r="I136" s="258" t="s">
        <v>2088</v>
      </c>
      <c r="J136" s="258">
        <v>50</v>
      </c>
      <c r="K136" s="304"/>
    </row>
    <row r="137" spans="2:11" s="1" customFormat="1" ht="15" customHeight="1">
      <c r="B137" s="301"/>
      <c r="C137" s="258" t="s">
        <v>2114</v>
      </c>
      <c r="D137" s="258"/>
      <c r="E137" s="258"/>
      <c r="F137" s="279" t="s">
        <v>2092</v>
      </c>
      <c r="G137" s="258"/>
      <c r="H137" s="258" t="s">
        <v>2139</v>
      </c>
      <c r="I137" s="258" t="s">
        <v>2088</v>
      </c>
      <c r="J137" s="258">
        <v>255</v>
      </c>
      <c r="K137" s="304"/>
    </row>
    <row r="138" spans="2:11" s="1" customFormat="1" ht="15" customHeight="1">
      <c r="B138" s="301"/>
      <c r="C138" s="258" t="s">
        <v>2116</v>
      </c>
      <c r="D138" s="258"/>
      <c r="E138" s="258"/>
      <c r="F138" s="279" t="s">
        <v>2086</v>
      </c>
      <c r="G138" s="258"/>
      <c r="H138" s="258" t="s">
        <v>2140</v>
      </c>
      <c r="I138" s="258" t="s">
        <v>2118</v>
      </c>
      <c r="J138" s="258"/>
      <c r="K138" s="304"/>
    </row>
    <row r="139" spans="2:11" s="1" customFormat="1" ht="15" customHeight="1">
      <c r="B139" s="301"/>
      <c r="C139" s="258" t="s">
        <v>2119</v>
      </c>
      <c r="D139" s="258"/>
      <c r="E139" s="258"/>
      <c r="F139" s="279" t="s">
        <v>2086</v>
      </c>
      <c r="G139" s="258"/>
      <c r="H139" s="258" t="s">
        <v>2141</v>
      </c>
      <c r="I139" s="258" t="s">
        <v>2121</v>
      </c>
      <c r="J139" s="258"/>
      <c r="K139" s="304"/>
    </row>
    <row r="140" spans="2:11" s="1" customFormat="1" ht="15" customHeight="1">
      <c r="B140" s="301"/>
      <c r="C140" s="258" t="s">
        <v>2122</v>
      </c>
      <c r="D140" s="258"/>
      <c r="E140" s="258"/>
      <c r="F140" s="279" t="s">
        <v>2086</v>
      </c>
      <c r="G140" s="258"/>
      <c r="H140" s="258" t="s">
        <v>2122</v>
      </c>
      <c r="I140" s="258" t="s">
        <v>2121</v>
      </c>
      <c r="J140" s="258"/>
      <c r="K140" s="304"/>
    </row>
    <row r="141" spans="2:11" s="1" customFormat="1" ht="15" customHeight="1">
      <c r="B141" s="301"/>
      <c r="C141" s="258" t="s">
        <v>42</v>
      </c>
      <c r="D141" s="258"/>
      <c r="E141" s="258"/>
      <c r="F141" s="279" t="s">
        <v>2086</v>
      </c>
      <c r="G141" s="258"/>
      <c r="H141" s="258" t="s">
        <v>2142</v>
      </c>
      <c r="I141" s="258" t="s">
        <v>2121</v>
      </c>
      <c r="J141" s="258"/>
      <c r="K141" s="304"/>
    </row>
    <row r="142" spans="2:11" s="1" customFormat="1" ht="15" customHeight="1">
      <c r="B142" s="301"/>
      <c r="C142" s="258" t="s">
        <v>2143</v>
      </c>
      <c r="D142" s="258"/>
      <c r="E142" s="258"/>
      <c r="F142" s="279" t="s">
        <v>2086</v>
      </c>
      <c r="G142" s="258"/>
      <c r="H142" s="258" t="s">
        <v>2144</v>
      </c>
      <c r="I142" s="258" t="s">
        <v>2121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77" t="s">
        <v>2145</v>
      </c>
      <c r="D147" s="377"/>
      <c r="E147" s="377"/>
      <c r="F147" s="377"/>
      <c r="G147" s="377"/>
      <c r="H147" s="377"/>
      <c r="I147" s="377"/>
      <c r="J147" s="377"/>
      <c r="K147" s="270"/>
    </row>
    <row r="148" spans="2:11" s="1" customFormat="1" ht="17.25" customHeight="1">
      <c r="B148" s="269"/>
      <c r="C148" s="271" t="s">
        <v>2080</v>
      </c>
      <c r="D148" s="271"/>
      <c r="E148" s="271"/>
      <c r="F148" s="271" t="s">
        <v>2081</v>
      </c>
      <c r="G148" s="272"/>
      <c r="H148" s="271" t="s">
        <v>58</v>
      </c>
      <c r="I148" s="271" t="s">
        <v>61</v>
      </c>
      <c r="J148" s="271" t="s">
        <v>2082</v>
      </c>
      <c r="K148" s="270"/>
    </row>
    <row r="149" spans="2:11" s="1" customFormat="1" ht="17.25" customHeight="1">
      <c r="B149" s="269"/>
      <c r="C149" s="273" t="s">
        <v>2083</v>
      </c>
      <c r="D149" s="273"/>
      <c r="E149" s="273"/>
      <c r="F149" s="274" t="s">
        <v>2084</v>
      </c>
      <c r="G149" s="275"/>
      <c r="H149" s="273"/>
      <c r="I149" s="273"/>
      <c r="J149" s="273" t="s">
        <v>2085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2089</v>
      </c>
      <c r="D151" s="258"/>
      <c r="E151" s="258"/>
      <c r="F151" s="309" t="s">
        <v>2086</v>
      </c>
      <c r="G151" s="258"/>
      <c r="H151" s="308" t="s">
        <v>2126</v>
      </c>
      <c r="I151" s="308" t="s">
        <v>2088</v>
      </c>
      <c r="J151" s="308">
        <v>120</v>
      </c>
      <c r="K151" s="304"/>
    </row>
    <row r="152" spans="2:11" s="1" customFormat="1" ht="15" customHeight="1">
      <c r="B152" s="281"/>
      <c r="C152" s="308" t="s">
        <v>2135</v>
      </c>
      <c r="D152" s="258"/>
      <c r="E152" s="258"/>
      <c r="F152" s="309" t="s">
        <v>2086</v>
      </c>
      <c r="G152" s="258"/>
      <c r="H152" s="308" t="s">
        <v>2146</v>
      </c>
      <c r="I152" s="308" t="s">
        <v>2088</v>
      </c>
      <c r="J152" s="308" t="s">
        <v>2137</v>
      </c>
      <c r="K152" s="304"/>
    </row>
    <row r="153" spans="2:11" s="1" customFormat="1" ht="15" customHeight="1">
      <c r="B153" s="281"/>
      <c r="C153" s="308" t="s">
        <v>2034</v>
      </c>
      <c r="D153" s="258"/>
      <c r="E153" s="258"/>
      <c r="F153" s="309" t="s">
        <v>2086</v>
      </c>
      <c r="G153" s="258"/>
      <c r="H153" s="308" t="s">
        <v>2147</v>
      </c>
      <c r="I153" s="308" t="s">
        <v>2088</v>
      </c>
      <c r="J153" s="308" t="s">
        <v>2137</v>
      </c>
      <c r="K153" s="304"/>
    </row>
    <row r="154" spans="2:11" s="1" customFormat="1" ht="15" customHeight="1">
      <c r="B154" s="281"/>
      <c r="C154" s="308" t="s">
        <v>2091</v>
      </c>
      <c r="D154" s="258"/>
      <c r="E154" s="258"/>
      <c r="F154" s="309" t="s">
        <v>2092</v>
      </c>
      <c r="G154" s="258"/>
      <c r="H154" s="308" t="s">
        <v>2126</v>
      </c>
      <c r="I154" s="308" t="s">
        <v>2088</v>
      </c>
      <c r="J154" s="308">
        <v>50</v>
      </c>
      <c r="K154" s="304"/>
    </row>
    <row r="155" spans="2:11" s="1" customFormat="1" ht="15" customHeight="1">
      <c r="B155" s="281"/>
      <c r="C155" s="308" t="s">
        <v>2094</v>
      </c>
      <c r="D155" s="258"/>
      <c r="E155" s="258"/>
      <c r="F155" s="309" t="s">
        <v>2086</v>
      </c>
      <c r="G155" s="258"/>
      <c r="H155" s="308" t="s">
        <v>2126</v>
      </c>
      <c r="I155" s="308" t="s">
        <v>2096</v>
      </c>
      <c r="J155" s="308"/>
      <c r="K155" s="304"/>
    </row>
    <row r="156" spans="2:11" s="1" customFormat="1" ht="15" customHeight="1">
      <c r="B156" s="281"/>
      <c r="C156" s="308" t="s">
        <v>2105</v>
      </c>
      <c r="D156" s="258"/>
      <c r="E156" s="258"/>
      <c r="F156" s="309" t="s">
        <v>2092</v>
      </c>
      <c r="G156" s="258"/>
      <c r="H156" s="308" t="s">
        <v>2126</v>
      </c>
      <c r="I156" s="308" t="s">
        <v>2088</v>
      </c>
      <c r="J156" s="308">
        <v>50</v>
      </c>
      <c r="K156" s="304"/>
    </row>
    <row r="157" spans="2:11" s="1" customFormat="1" ht="15" customHeight="1">
      <c r="B157" s="281"/>
      <c r="C157" s="308" t="s">
        <v>2113</v>
      </c>
      <c r="D157" s="258"/>
      <c r="E157" s="258"/>
      <c r="F157" s="309" t="s">
        <v>2092</v>
      </c>
      <c r="G157" s="258"/>
      <c r="H157" s="308" t="s">
        <v>2126</v>
      </c>
      <c r="I157" s="308" t="s">
        <v>2088</v>
      </c>
      <c r="J157" s="308">
        <v>50</v>
      </c>
      <c r="K157" s="304"/>
    </row>
    <row r="158" spans="2:11" s="1" customFormat="1" ht="15" customHeight="1">
      <c r="B158" s="281"/>
      <c r="C158" s="308" t="s">
        <v>2111</v>
      </c>
      <c r="D158" s="258"/>
      <c r="E158" s="258"/>
      <c r="F158" s="309" t="s">
        <v>2092</v>
      </c>
      <c r="G158" s="258"/>
      <c r="H158" s="308" t="s">
        <v>2126</v>
      </c>
      <c r="I158" s="308" t="s">
        <v>2088</v>
      </c>
      <c r="J158" s="308">
        <v>50</v>
      </c>
      <c r="K158" s="304"/>
    </row>
    <row r="159" spans="2:11" s="1" customFormat="1" ht="15" customHeight="1">
      <c r="B159" s="281"/>
      <c r="C159" s="308" t="s">
        <v>129</v>
      </c>
      <c r="D159" s="258"/>
      <c r="E159" s="258"/>
      <c r="F159" s="309" t="s">
        <v>2086</v>
      </c>
      <c r="G159" s="258"/>
      <c r="H159" s="308" t="s">
        <v>2148</v>
      </c>
      <c r="I159" s="308" t="s">
        <v>2088</v>
      </c>
      <c r="J159" s="308" t="s">
        <v>2149</v>
      </c>
      <c r="K159" s="304"/>
    </row>
    <row r="160" spans="2:11" s="1" customFormat="1" ht="15" customHeight="1">
      <c r="B160" s="281"/>
      <c r="C160" s="308" t="s">
        <v>2150</v>
      </c>
      <c r="D160" s="258"/>
      <c r="E160" s="258"/>
      <c r="F160" s="309" t="s">
        <v>2086</v>
      </c>
      <c r="G160" s="258"/>
      <c r="H160" s="308" t="s">
        <v>2151</v>
      </c>
      <c r="I160" s="308" t="s">
        <v>2121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78" t="s">
        <v>2152</v>
      </c>
      <c r="D165" s="378"/>
      <c r="E165" s="378"/>
      <c r="F165" s="378"/>
      <c r="G165" s="378"/>
      <c r="H165" s="378"/>
      <c r="I165" s="378"/>
      <c r="J165" s="378"/>
      <c r="K165" s="251"/>
    </row>
    <row r="166" spans="2:11" s="1" customFormat="1" ht="17.25" customHeight="1">
      <c r="B166" s="250"/>
      <c r="C166" s="271" t="s">
        <v>2080</v>
      </c>
      <c r="D166" s="271"/>
      <c r="E166" s="271"/>
      <c r="F166" s="271" t="s">
        <v>2081</v>
      </c>
      <c r="G166" s="313"/>
      <c r="H166" s="314" t="s">
        <v>58</v>
      </c>
      <c r="I166" s="314" t="s">
        <v>61</v>
      </c>
      <c r="J166" s="271" t="s">
        <v>2082</v>
      </c>
      <c r="K166" s="251"/>
    </row>
    <row r="167" spans="2:11" s="1" customFormat="1" ht="17.25" customHeight="1">
      <c r="B167" s="252"/>
      <c r="C167" s="273" t="s">
        <v>2083</v>
      </c>
      <c r="D167" s="273"/>
      <c r="E167" s="273"/>
      <c r="F167" s="274" t="s">
        <v>2084</v>
      </c>
      <c r="G167" s="315"/>
      <c r="H167" s="316"/>
      <c r="I167" s="316"/>
      <c r="J167" s="273" t="s">
        <v>2085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2089</v>
      </c>
      <c r="D169" s="258"/>
      <c r="E169" s="258"/>
      <c r="F169" s="279" t="s">
        <v>2086</v>
      </c>
      <c r="G169" s="258"/>
      <c r="H169" s="258" t="s">
        <v>2126</v>
      </c>
      <c r="I169" s="258" t="s">
        <v>2088</v>
      </c>
      <c r="J169" s="258">
        <v>120</v>
      </c>
      <c r="K169" s="304"/>
    </row>
    <row r="170" spans="2:11" s="1" customFormat="1" ht="15" customHeight="1">
      <c r="B170" s="281"/>
      <c r="C170" s="258" t="s">
        <v>2135</v>
      </c>
      <c r="D170" s="258"/>
      <c r="E170" s="258"/>
      <c r="F170" s="279" t="s">
        <v>2086</v>
      </c>
      <c r="G170" s="258"/>
      <c r="H170" s="258" t="s">
        <v>2136</v>
      </c>
      <c r="I170" s="258" t="s">
        <v>2088</v>
      </c>
      <c r="J170" s="258" t="s">
        <v>2137</v>
      </c>
      <c r="K170" s="304"/>
    </row>
    <row r="171" spans="2:11" s="1" customFormat="1" ht="15" customHeight="1">
      <c r="B171" s="281"/>
      <c r="C171" s="258" t="s">
        <v>2034</v>
      </c>
      <c r="D171" s="258"/>
      <c r="E171" s="258"/>
      <c r="F171" s="279" t="s">
        <v>2086</v>
      </c>
      <c r="G171" s="258"/>
      <c r="H171" s="258" t="s">
        <v>2153</v>
      </c>
      <c r="I171" s="258" t="s">
        <v>2088</v>
      </c>
      <c r="J171" s="258" t="s">
        <v>2137</v>
      </c>
      <c r="K171" s="304"/>
    </row>
    <row r="172" spans="2:11" s="1" customFormat="1" ht="15" customHeight="1">
      <c r="B172" s="281"/>
      <c r="C172" s="258" t="s">
        <v>2091</v>
      </c>
      <c r="D172" s="258"/>
      <c r="E172" s="258"/>
      <c r="F172" s="279" t="s">
        <v>2092</v>
      </c>
      <c r="G172" s="258"/>
      <c r="H172" s="258" t="s">
        <v>2153</v>
      </c>
      <c r="I172" s="258" t="s">
        <v>2088</v>
      </c>
      <c r="J172" s="258">
        <v>50</v>
      </c>
      <c r="K172" s="304"/>
    </row>
    <row r="173" spans="2:11" s="1" customFormat="1" ht="15" customHeight="1">
      <c r="B173" s="281"/>
      <c r="C173" s="258" t="s">
        <v>2094</v>
      </c>
      <c r="D173" s="258"/>
      <c r="E173" s="258"/>
      <c r="F173" s="279" t="s">
        <v>2086</v>
      </c>
      <c r="G173" s="258"/>
      <c r="H173" s="258" t="s">
        <v>2153</v>
      </c>
      <c r="I173" s="258" t="s">
        <v>2096</v>
      </c>
      <c r="J173" s="258"/>
      <c r="K173" s="304"/>
    </row>
    <row r="174" spans="2:11" s="1" customFormat="1" ht="15" customHeight="1">
      <c r="B174" s="281"/>
      <c r="C174" s="258" t="s">
        <v>2105</v>
      </c>
      <c r="D174" s="258"/>
      <c r="E174" s="258"/>
      <c r="F174" s="279" t="s">
        <v>2092</v>
      </c>
      <c r="G174" s="258"/>
      <c r="H174" s="258" t="s">
        <v>2153</v>
      </c>
      <c r="I174" s="258" t="s">
        <v>2088</v>
      </c>
      <c r="J174" s="258">
        <v>50</v>
      </c>
      <c r="K174" s="304"/>
    </row>
    <row r="175" spans="2:11" s="1" customFormat="1" ht="15" customHeight="1">
      <c r="B175" s="281"/>
      <c r="C175" s="258" t="s">
        <v>2113</v>
      </c>
      <c r="D175" s="258"/>
      <c r="E175" s="258"/>
      <c r="F175" s="279" t="s">
        <v>2092</v>
      </c>
      <c r="G175" s="258"/>
      <c r="H175" s="258" t="s">
        <v>2153</v>
      </c>
      <c r="I175" s="258" t="s">
        <v>2088</v>
      </c>
      <c r="J175" s="258">
        <v>50</v>
      </c>
      <c r="K175" s="304"/>
    </row>
    <row r="176" spans="2:11" s="1" customFormat="1" ht="15" customHeight="1">
      <c r="B176" s="281"/>
      <c r="C176" s="258" t="s">
        <v>2111</v>
      </c>
      <c r="D176" s="258"/>
      <c r="E176" s="258"/>
      <c r="F176" s="279" t="s">
        <v>2092</v>
      </c>
      <c r="G176" s="258"/>
      <c r="H176" s="258" t="s">
        <v>2153</v>
      </c>
      <c r="I176" s="258" t="s">
        <v>2088</v>
      </c>
      <c r="J176" s="258">
        <v>50</v>
      </c>
      <c r="K176" s="304"/>
    </row>
    <row r="177" spans="2:11" s="1" customFormat="1" ht="15" customHeight="1">
      <c r="B177" s="281"/>
      <c r="C177" s="258" t="s">
        <v>148</v>
      </c>
      <c r="D177" s="258"/>
      <c r="E177" s="258"/>
      <c r="F177" s="279" t="s">
        <v>2086</v>
      </c>
      <c r="G177" s="258"/>
      <c r="H177" s="258" t="s">
        <v>2154</v>
      </c>
      <c r="I177" s="258" t="s">
        <v>2155</v>
      </c>
      <c r="J177" s="258"/>
      <c r="K177" s="304"/>
    </row>
    <row r="178" spans="2:11" s="1" customFormat="1" ht="15" customHeight="1">
      <c r="B178" s="281"/>
      <c r="C178" s="258" t="s">
        <v>61</v>
      </c>
      <c r="D178" s="258"/>
      <c r="E178" s="258"/>
      <c r="F178" s="279" t="s">
        <v>2086</v>
      </c>
      <c r="G178" s="258"/>
      <c r="H178" s="258" t="s">
        <v>2156</v>
      </c>
      <c r="I178" s="258" t="s">
        <v>2157</v>
      </c>
      <c r="J178" s="258">
        <v>1</v>
      </c>
      <c r="K178" s="304"/>
    </row>
    <row r="179" spans="2:11" s="1" customFormat="1" ht="15" customHeight="1">
      <c r="B179" s="281"/>
      <c r="C179" s="258" t="s">
        <v>57</v>
      </c>
      <c r="D179" s="258"/>
      <c r="E179" s="258"/>
      <c r="F179" s="279" t="s">
        <v>2086</v>
      </c>
      <c r="G179" s="258"/>
      <c r="H179" s="258" t="s">
        <v>2158</v>
      </c>
      <c r="I179" s="258" t="s">
        <v>2088</v>
      </c>
      <c r="J179" s="258">
        <v>20</v>
      </c>
      <c r="K179" s="304"/>
    </row>
    <row r="180" spans="2:11" s="1" customFormat="1" ht="15" customHeight="1">
      <c r="B180" s="281"/>
      <c r="C180" s="258" t="s">
        <v>58</v>
      </c>
      <c r="D180" s="258"/>
      <c r="E180" s="258"/>
      <c r="F180" s="279" t="s">
        <v>2086</v>
      </c>
      <c r="G180" s="258"/>
      <c r="H180" s="258" t="s">
        <v>2159</v>
      </c>
      <c r="I180" s="258" t="s">
        <v>2088</v>
      </c>
      <c r="J180" s="258">
        <v>255</v>
      </c>
      <c r="K180" s="304"/>
    </row>
    <row r="181" spans="2:11" s="1" customFormat="1" ht="15" customHeight="1">
      <c r="B181" s="281"/>
      <c r="C181" s="258" t="s">
        <v>149</v>
      </c>
      <c r="D181" s="258"/>
      <c r="E181" s="258"/>
      <c r="F181" s="279" t="s">
        <v>2086</v>
      </c>
      <c r="G181" s="258"/>
      <c r="H181" s="258" t="s">
        <v>2050</v>
      </c>
      <c r="I181" s="258" t="s">
        <v>2088</v>
      </c>
      <c r="J181" s="258">
        <v>10</v>
      </c>
      <c r="K181" s="304"/>
    </row>
    <row r="182" spans="2:11" s="1" customFormat="1" ht="15" customHeight="1">
      <c r="B182" s="281"/>
      <c r="C182" s="258" t="s">
        <v>150</v>
      </c>
      <c r="D182" s="258"/>
      <c r="E182" s="258"/>
      <c r="F182" s="279" t="s">
        <v>2086</v>
      </c>
      <c r="G182" s="258"/>
      <c r="H182" s="258" t="s">
        <v>2160</v>
      </c>
      <c r="I182" s="258" t="s">
        <v>2121</v>
      </c>
      <c r="J182" s="258"/>
      <c r="K182" s="304"/>
    </row>
    <row r="183" spans="2:11" s="1" customFormat="1" ht="15" customHeight="1">
      <c r="B183" s="281"/>
      <c r="C183" s="258" t="s">
        <v>2161</v>
      </c>
      <c r="D183" s="258"/>
      <c r="E183" s="258"/>
      <c r="F183" s="279" t="s">
        <v>2086</v>
      </c>
      <c r="G183" s="258"/>
      <c r="H183" s="258" t="s">
        <v>2162</v>
      </c>
      <c r="I183" s="258" t="s">
        <v>2121</v>
      </c>
      <c r="J183" s="258"/>
      <c r="K183" s="304"/>
    </row>
    <row r="184" spans="2:11" s="1" customFormat="1" ht="15" customHeight="1">
      <c r="B184" s="281"/>
      <c r="C184" s="258" t="s">
        <v>2150</v>
      </c>
      <c r="D184" s="258"/>
      <c r="E184" s="258"/>
      <c r="F184" s="279" t="s">
        <v>2086</v>
      </c>
      <c r="G184" s="258"/>
      <c r="H184" s="258" t="s">
        <v>2163</v>
      </c>
      <c r="I184" s="258" t="s">
        <v>2121</v>
      </c>
      <c r="J184" s="258"/>
      <c r="K184" s="304"/>
    </row>
    <row r="185" spans="2:11" s="1" customFormat="1" ht="15" customHeight="1">
      <c r="B185" s="281"/>
      <c r="C185" s="258" t="s">
        <v>152</v>
      </c>
      <c r="D185" s="258"/>
      <c r="E185" s="258"/>
      <c r="F185" s="279" t="s">
        <v>2092</v>
      </c>
      <c r="G185" s="258"/>
      <c r="H185" s="258" t="s">
        <v>2164</v>
      </c>
      <c r="I185" s="258" t="s">
        <v>2088</v>
      </c>
      <c r="J185" s="258">
        <v>50</v>
      </c>
      <c r="K185" s="304"/>
    </row>
    <row r="186" spans="2:11" s="1" customFormat="1" ht="15" customHeight="1">
      <c r="B186" s="281"/>
      <c r="C186" s="258" t="s">
        <v>2165</v>
      </c>
      <c r="D186" s="258"/>
      <c r="E186" s="258"/>
      <c r="F186" s="279" t="s">
        <v>2092</v>
      </c>
      <c r="G186" s="258"/>
      <c r="H186" s="258" t="s">
        <v>2166</v>
      </c>
      <c r="I186" s="258" t="s">
        <v>2167</v>
      </c>
      <c r="J186" s="258"/>
      <c r="K186" s="304"/>
    </row>
    <row r="187" spans="2:11" s="1" customFormat="1" ht="15" customHeight="1">
      <c r="B187" s="281"/>
      <c r="C187" s="258" t="s">
        <v>2168</v>
      </c>
      <c r="D187" s="258"/>
      <c r="E187" s="258"/>
      <c r="F187" s="279" t="s">
        <v>2092</v>
      </c>
      <c r="G187" s="258"/>
      <c r="H187" s="258" t="s">
        <v>2169</v>
      </c>
      <c r="I187" s="258" t="s">
        <v>2167</v>
      </c>
      <c r="J187" s="258"/>
      <c r="K187" s="304"/>
    </row>
    <row r="188" spans="2:11" s="1" customFormat="1" ht="15" customHeight="1">
      <c r="B188" s="281"/>
      <c r="C188" s="258" t="s">
        <v>2170</v>
      </c>
      <c r="D188" s="258"/>
      <c r="E188" s="258"/>
      <c r="F188" s="279" t="s">
        <v>2092</v>
      </c>
      <c r="G188" s="258"/>
      <c r="H188" s="258" t="s">
        <v>2171</v>
      </c>
      <c r="I188" s="258" t="s">
        <v>2167</v>
      </c>
      <c r="J188" s="258"/>
      <c r="K188" s="304"/>
    </row>
    <row r="189" spans="2:11" s="1" customFormat="1" ht="15" customHeight="1">
      <c r="B189" s="281"/>
      <c r="C189" s="317" t="s">
        <v>2172</v>
      </c>
      <c r="D189" s="258"/>
      <c r="E189" s="258"/>
      <c r="F189" s="279" t="s">
        <v>2092</v>
      </c>
      <c r="G189" s="258"/>
      <c r="H189" s="258" t="s">
        <v>2173</v>
      </c>
      <c r="I189" s="258" t="s">
        <v>2174</v>
      </c>
      <c r="J189" s="318" t="s">
        <v>2175</v>
      </c>
      <c r="K189" s="304"/>
    </row>
    <row r="190" spans="2:11" s="1" customFormat="1" ht="15" customHeight="1">
      <c r="B190" s="281"/>
      <c r="C190" s="317" t="s">
        <v>46</v>
      </c>
      <c r="D190" s="258"/>
      <c r="E190" s="258"/>
      <c r="F190" s="279" t="s">
        <v>2086</v>
      </c>
      <c r="G190" s="258"/>
      <c r="H190" s="255" t="s">
        <v>2176</v>
      </c>
      <c r="I190" s="258" t="s">
        <v>2177</v>
      </c>
      <c r="J190" s="258"/>
      <c r="K190" s="304"/>
    </row>
    <row r="191" spans="2:11" s="1" customFormat="1" ht="15" customHeight="1">
      <c r="B191" s="281"/>
      <c r="C191" s="317" t="s">
        <v>2178</v>
      </c>
      <c r="D191" s="258"/>
      <c r="E191" s="258"/>
      <c r="F191" s="279" t="s">
        <v>2086</v>
      </c>
      <c r="G191" s="258"/>
      <c r="H191" s="258" t="s">
        <v>2179</v>
      </c>
      <c r="I191" s="258" t="s">
        <v>2121</v>
      </c>
      <c r="J191" s="258"/>
      <c r="K191" s="304"/>
    </row>
    <row r="192" spans="2:11" s="1" customFormat="1" ht="15" customHeight="1">
      <c r="B192" s="281"/>
      <c r="C192" s="317" t="s">
        <v>2180</v>
      </c>
      <c r="D192" s="258"/>
      <c r="E192" s="258"/>
      <c r="F192" s="279" t="s">
        <v>2086</v>
      </c>
      <c r="G192" s="258"/>
      <c r="H192" s="258" t="s">
        <v>2181</v>
      </c>
      <c r="I192" s="258" t="s">
        <v>2121</v>
      </c>
      <c r="J192" s="258"/>
      <c r="K192" s="304"/>
    </row>
    <row r="193" spans="2:11" s="1" customFormat="1" ht="15" customHeight="1">
      <c r="B193" s="281"/>
      <c r="C193" s="317" t="s">
        <v>2182</v>
      </c>
      <c r="D193" s="258"/>
      <c r="E193" s="258"/>
      <c r="F193" s="279" t="s">
        <v>2092</v>
      </c>
      <c r="G193" s="258"/>
      <c r="H193" s="258" t="s">
        <v>2183</v>
      </c>
      <c r="I193" s="258" t="s">
        <v>2121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2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2.2">
      <c r="B199" s="250"/>
      <c r="C199" s="378" t="s">
        <v>2184</v>
      </c>
      <c r="D199" s="378"/>
      <c r="E199" s="378"/>
      <c r="F199" s="378"/>
      <c r="G199" s="378"/>
      <c r="H199" s="378"/>
      <c r="I199" s="378"/>
      <c r="J199" s="378"/>
      <c r="K199" s="251"/>
    </row>
    <row r="200" spans="2:11" s="1" customFormat="1" ht="25.5" customHeight="1">
      <c r="B200" s="250"/>
      <c r="C200" s="320" t="s">
        <v>2185</v>
      </c>
      <c r="D200" s="320"/>
      <c r="E200" s="320"/>
      <c r="F200" s="320" t="s">
        <v>2186</v>
      </c>
      <c r="G200" s="321"/>
      <c r="H200" s="379" t="s">
        <v>2187</v>
      </c>
      <c r="I200" s="379"/>
      <c r="J200" s="379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2177</v>
      </c>
      <c r="D202" s="258"/>
      <c r="E202" s="258"/>
      <c r="F202" s="279" t="s">
        <v>47</v>
      </c>
      <c r="G202" s="258"/>
      <c r="H202" s="380" t="s">
        <v>2188</v>
      </c>
      <c r="I202" s="380"/>
      <c r="J202" s="380"/>
      <c r="K202" s="304"/>
    </row>
    <row r="203" spans="2:11" s="1" customFormat="1" ht="15" customHeight="1">
      <c r="B203" s="281"/>
      <c r="C203" s="258"/>
      <c r="D203" s="258"/>
      <c r="E203" s="258"/>
      <c r="F203" s="279" t="s">
        <v>48</v>
      </c>
      <c r="G203" s="258"/>
      <c r="H203" s="380" t="s">
        <v>2189</v>
      </c>
      <c r="I203" s="380"/>
      <c r="J203" s="380"/>
      <c r="K203" s="304"/>
    </row>
    <row r="204" spans="2:11" s="1" customFormat="1" ht="15" customHeight="1">
      <c r="B204" s="281"/>
      <c r="C204" s="258"/>
      <c r="D204" s="258"/>
      <c r="E204" s="258"/>
      <c r="F204" s="279" t="s">
        <v>51</v>
      </c>
      <c r="G204" s="258"/>
      <c r="H204" s="380" t="s">
        <v>2190</v>
      </c>
      <c r="I204" s="380"/>
      <c r="J204" s="380"/>
      <c r="K204" s="304"/>
    </row>
    <row r="205" spans="2:11" s="1" customFormat="1" ht="15" customHeight="1">
      <c r="B205" s="281"/>
      <c r="C205" s="258"/>
      <c r="D205" s="258"/>
      <c r="E205" s="258"/>
      <c r="F205" s="279" t="s">
        <v>49</v>
      </c>
      <c r="G205" s="258"/>
      <c r="H205" s="380" t="s">
        <v>2191</v>
      </c>
      <c r="I205" s="380"/>
      <c r="J205" s="380"/>
      <c r="K205" s="304"/>
    </row>
    <row r="206" spans="2:11" s="1" customFormat="1" ht="15" customHeight="1">
      <c r="B206" s="281"/>
      <c r="C206" s="258"/>
      <c r="D206" s="258"/>
      <c r="E206" s="258"/>
      <c r="F206" s="279" t="s">
        <v>50</v>
      </c>
      <c r="G206" s="258"/>
      <c r="H206" s="380" t="s">
        <v>2192</v>
      </c>
      <c r="I206" s="380"/>
      <c r="J206" s="380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2133</v>
      </c>
      <c r="D208" s="258"/>
      <c r="E208" s="258"/>
      <c r="F208" s="279" t="s">
        <v>83</v>
      </c>
      <c r="G208" s="258"/>
      <c r="H208" s="380" t="s">
        <v>2193</v>
      </c>
      <c r="I208" s="380"/>
      <c r="J208" s="380"/>
      <c r="K208" s="304"/>
    </row>
    <row r="209" spans="2:11" s="1" customFormat="1" ht="15" customHeight="1">
      <c r="B209" s="281"/>
      <c r="C209" s="258"/>
      <c r="D209" s="258"/>
      <c r="E209" s="258"/>
      <c r="F209" s="279" t="s">
        <v>117</v>
      </c>
      <c r="G209" s="258"/>
      <c r="H209" s="380" t="s">
        <v>2029</v>
      </c>
      <c r="I209" s="380"/>
      <c r="J209" s="380"/>
      <c r="K209" s="304"/>
    </row>
    <row r="210" spans="2:11" s="1" customFormat="1" ht="15" customHeight="1">
      <c r="B210" s="281"/>
      <c r="C210" s="258"/>
      <c r="D210" s="258"/>
      <c r="E210" s="258"/>
      <c r="F210" s="279" t="s">
        <v>97</v>
      </c>
      <c r="G210" s="258"/>
      <c r="H210" s="380" t="s">
        <v>2194</v>
      </c>
      <c r="I210" s="380"/>
      <c r="J210" s="380"/>
      <c r="K210" s="304"/>
    </row>
    <row r="211" spans="2:11" s="1" customFormat="1" ht="15" customHeight="1">
      <c r="B211" s="322"/>
      <c r="C211" s="258"/>
      <c r="D211" s="258"/>
      <c r="E211" s="258"/>
      <c r="F211" s="279" t="s">
        <v>2030</v>
      </c>
      <c r="G211" s="317"/>
      <c r="H211" s="381" t="s">
        <v>2031</v>
      </c>
      <c r="I211" s="381"/>
      <c r="J211" s="381"/>
      <c r="K211" s="323"/>
    </row>
    <row r="212" spans="2:11" s="1" customFormat="1" ht="15" customHeight="1">
      <c r="B212" s="322"/>
      <c r="C212" s="258"/>
      <c r="D212" s="258"/>
      <c r="E212" s="258"/>
      <c r="F212" s="279" t="s">
        <v>2032</v>
      </c>
      <c r="G212" s="317"/>
      <c r="H212" s="381" t="s">
        <v>2195</v>
      </c>
      <c r="I212" s="381"/>
      <c r="J212" s="381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2157</v>
      </c>
      <c r="D214" s="258"/>
      <c r="E214" s="258"/>
      <c r="F214" s="279">
        <v>1</v>
      </c>
      <c r="G214" s="317"/>
      <c r="H214" s="381" t="s">
        <v>2196</v>
      </c>
      <c r="I214" s="381"/>
      <c r="J214" s="381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1" t="s">
        <v>2197</v>
      </c>
      <c r="I215" s="381"/>
      <c r="J215" s="381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1" t="s">
        <v>2198</v>
      </c>
      <c r="I216" s="381"/>
      <c r="J216" s="381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1" t="s">
        <v>2199</v>
      </c>
      <c r="I217" s="381"/>
      <c r="J217" s="381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1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85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125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86</v>
      </c>
      <c r="G11" s="35"/>
      <c r="H11" s="35"/>
      <c r="I11" s="106" t="s">
        <v>20</v>
      </c>
      <c r="J11" s="108" t="s">
        <v>126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ROUND((SUM(BE94:BE230)),  2)</f>
        <v>0</v>
      </c>
      <c r="G33" s="35"/>
      <c r="H33" s="35"/>
      <c r="I33" s="119">
        <v>0.21</v>
      </c>
      <c r="J33" s="118">
        <f>ROUND(((SUM(BE94:BE230))*I33),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ROUND((SUM(BF94:BF230)),  2)</f>
        <v>0</v>
      </c>
      <c r="G34" s="35"/>
      <c r="H34" s="35"/>
      <c r="I34" s="119">
        <v>0.15</v>
      </c>
      <c r="J34" s="118">
        <f>ROUND(((SUM(BF94:BF230))*I34),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ROUND((SUM(BG94:BG230)),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ROUND((SUM(BH94:BH230)),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ROUND((SUM(BI94:BI230)),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01 - D.1.1 - SO.01.a - Zázemí dopravního hřiště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J95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J96</f>
        <v>0</v>
      </c>
      <c r="K61" s="142"/>
      <c r="L61" s="146"/>
    </row>
    <row r="62" spans="1:47" s="10" customFormat="1" ht="19.95" customHeight="1">
      <c r="B62" s="141"/>
      <c r="C62" s="142"/>
      <c r="D62" s="143" t="s">
        <v>134</v>
      </c>
      <c r="E62" s="144"/>
      <c r="F62" s="144"/>
      <c r="G62" s="144"/>
      <c r="H62" s="144"/>
      <c r="I62" s="144"/>
      <c r="J62" s="145">
        <f>J114</f>
        <v>0</v>
      </c>
      <c r="K62" s="142"/>
      <c r="L62" s="146"/>
    </row>
    <row r="63" spans="1:47" s="10" customFormat="1" ht="19.95" customHeight="1">
      <c r="B63" s="141"/>
      <c r="C63" s="142"/>
      <c r="D63" s="143" t="s">
        <v>135</v>
      </c>
      <c r="E63" s="144"/>
      <c r="F63" s="144"/>
      <c r="G63" s="144"/>
      <c r="H63" s="144"/>
      <c r="I63" s="144"/>
      <c r="J63" s="145">
        <f>J128</f>
        <v>0</v>
      </c>
      <c r="K63" s="142"/>
      <c r="L63" s="146"/>
    </row>
    <row r="64" spans="1:47" s="10" customFormat="1" ht="19.95" customHeight="1">
      <c r="B64" s="141"/>
      <c r="C64" s="142"/>
      <c r="D64" s="143" t="s">
        <v>136</v>
      </c>
      <c r="E64" s="144"/>
      <c r="F64" s="144"/>
      <c r="G64" s="144"/>
      <c r="H64" s="144"/>
      <c r="I64" s="144"/>
      <c r="J64" s="145">
        <f>J141</f>
        <v>0</v>
      </c>
      <c r="K64" s="142"/>
      <c r="L64" s="146"/>
    </row>
    <row r="65" spans="1:31" s="10" customFormat="1" ht="19.95" customHeight="1">
      <c r="B65" s="141"/>
      <c r="C65" s="142"/>
      <c r="D65" s="143" t="s">
        <v>137</v>
      </c>
      <c r="E65" s="144"/>
      <c r="F65" s="144"/>
      <c r="G65" s="144"/>
      <c r="H65" s="144"/>
      <c r="I65" s="144"/>
      <c r="J65" s="145">
        <f>J145</f>
        <v>0</v>
      </c>
      <c r="K65" s="142"/>
      <c r="L65" s="146"/>
    </row>
    <row r="66" spans="1:31" s="10" customFormat="1" ht="19.95" customHeight="1">
      <c r="B66" s="141"/>
      <c r="C66" s="142"/>
      <c r="D66" s="143" t="s">
        <v>138</v>
      </c>
      <c r="E66" s="144"/>
      <c r="F66" s="144"/>
      <c r="G66" s="144"/>
      <c r="H66" s="144"/>
      <c r="I66" s="144"/>
      <c r="J66" s="145">
        <f>J161</f>
        <v>0</v>
      </c>
      <c r="K66" s="142"/>
      <c r="L66" s="146"/>
    </row>
    <row r="67" spans="1:31" s="10" customFormat="1" ht="19.95" customHeight="1">
      <c r="B67" s="141"/>
      <c r="C67" s="142"/>
      <c r="D67" s="143" t="s">
        <v>139</v>
      </c>
      <c r="E67" s="144"/>
      <c r="F67" s="144"/>
      <c r="G67" s="144"/>
      <c r="H67" s="144"/>
      <c r="I67" s="144"/>
      <c r="J67" s="145">
        <f>J172</f>
        <v>0</v>
      </c>
      <c r="K67" s="142"/>
      <c r="L67" s="146"/>
    </row>
    <row r="68" spans="1:31" s="9" customFormat="1" ht="24.9" customHeight="1">
      <c r="B68" s="135"/>
      <c r="C68" s="136"/>
      <c r="D68" s="137" t="s">
        <v>140</v>
      </c>
      <c r="E68" s="138"/>
      <c r="F68" s="138"/>
      <c r="G68" s="138"/>
      <c r="H68" s="138"/>
      <c r="I68" s="138"/>
      <c r="J68" s="139">
        <f>J175</f>
        <v>0</v>
      </c>
      <c r="K68" s="136"/>
      <c r="L68" s="140"/>
    </row>
    <row r="69" spans="1:31" s="10" customFormat="1" ht="19.95" customHeight="1">
      <c r="B69" s="141"/>
      <c r="C69" s="142"/>
      <c r="D69" s="143" t="s">
        <v>141</v>
      </c>
      <c r="E69" s="144"/>
      <c r="F69" s="144"/>
      <c r="G69" s="144"/>
      <c r="H69" s="144"/>
      <c r="I69" s="144"/>
      <c r="J69" s="145">
        <f>J176</f>
        <v>0</v>
      </c>
      <c r="K69" s="142"/>
      <c r="L69" s="146"/>
    </row>
    <row r="70" spans="1:31" s="10" customFormat="1" ht="19.95" customHeight="1">
      <c r="B70" s="141"/>
      <c r="C70" s="142"/>
      <c r="D70" s="143" t="s">
        <v>142</v>
      </c>
      <c r="E70" s="144"/>
      <c r="F70" s="144"/>
      <c r="G70" s="144"/>
      <c r="H70" s="144"/>
      <c r="I70" s="144"/>
      <c r="J70" s="145">
        <f>J184</f>
        <v>0</v>
      </c>
      <c r="K70" s="142"/>
      <c r="L70" s="146"/>
    </row>
    <row r="71" spans="1:31" s="10" customFormat="1" ht="19.95" customHeight="1">
      <c r="B71" s="141"/>
      <c r="C71" s="142"/>
      <c r="D71" s="143" t="s">
        <v>143</v>
      </c>
      <c r="E71" s="144"/>
      <c r="F71" s="144"/>
      <c r="G71" s="144"/>
      <c r="H71" s="144"/>
      <c r="I71" s="144"/>
      <c r="J71" s="145">
        <f>J193</f>
        <v>0</v>
      </c>
      <c r="K71" s="142"/>
      <c r="L71" s="146"/>
    </row>
    <row r="72" spans="1:31" s="10" customFormat="1" ht="19.95" customHeight="1">
      <c r="B72" s="141"/>
      <c r="C72" s="142"/>
      <c r="D72" s="143" t="s">
        <v>144</v>
      </c>
      <c r="E72" s="144"/>
      <c r="F72" s="144"/>
      <c r="G72" s="144"/>
      <c r="H72" s="144"/>
      <c r="I72" s="144"/>
      <c r="J72" s="145">
        <f>J208</f>
        <v>0</v>
      </c>
      <c r="K72" s="142"/>
      <c r="L72" s="146"/>
    </row>
    <row r="73" spans="1:31" s="10" customFormat="1" ht="19.95" customHeight="1">
      <c r="B73" s="141"/>
      <c r="C73" s="142"/>
      <c r="D73" s="143" t="s">
        <v>145</v>
      </c>
      <c r="E73" s="144"/>
      <c r="F73" s="144"/>
      <c r="G73" s="144"/>
      <c r="H73" s="144"/>
      <c r="I73" s="144"/>
      <c r="J73" s="145">
        <f>J221</f>
        <v>0</v>
      </c>
      <c r="K73" s="142"/>
      <c r="L73" s="146"/>
    </row>
    <row r="74" spans="1:31" s="9" customFormat="1" ht="24.9" customHeight="1">
      <c r="B74" s="135"/>
      <c r="C74" s="136"/>
      <c r="D74" s="137" t="s">
        <v>146</v>
      </c>
      <c r="E74" s="138"/>
      <c r="F74" s="138"/>
      <c r="G74" s="138"/>
      <c r="H74" s="138"/>
      <c r="I74" s="138"/>
      <c r="J74" s="139">
        <f>J228</f>
        <v>0</v>
      </c>
      <c r="K74" s="136"/>
      <c r="L74" s="140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" customHeight="1">
      <c r="A81" s="35"/>
      <c r="B81" s="36"/>
      <c r="C81" s="24" t="s">
        <v>147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4.4" customHeight="1">
      <c r="A84" s="35"/>
      <c r="B84" s="36"/>
      <c r="C84" s="37"/>
      <c r="D84" s="37"/>
      <c r="E84" s="374" t="str">
        <f>E7</f>
        <v>Modernizace dopravního hřiště Chomutov</v>
      </c>
      <c r="F84" s="375"/>
      <c r="G84" s="375"/>
      <c r="H84" s="375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124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5.6" customHeight="1">
      <c r="A86" s="35"/>
      <c r="B86" s="36"/>
      <c r="C86" s="37"/>
      <c r="D86" s="37"/>
      <c r="E86" s="331" t="str">
        <f>E9</f>
        <v>01 - D.1.1 - SO.01.a - Zázemí dopravního hřiště</v>
      </c>
      <c r="F86" s="376"/>
      <c r="G86" s="376"/>
      <c r="H86" s="376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22</v>
      </c>
      <c r="D88" s="37"/>
      <c r="E88" s="37"/>
      <c r="F88" s="28" t="str">
        <f>F12</f>
        <v>Chomutov</v>
      </c>
      <c r="G88" s="37"/>
      <c r="H88" s="37"/>
      <c r="I88" s="30" t="s">
        <v>24</v>
      </c>
      <c r="J88" s="60" t="str">
        <f>IF(J12="","",J12)</f>
        <v>23. 9. 2021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26.4" customHeight="1">
      <c r="A90" s="35"/>
      <c r="B90" s="36"/>
      <c r="C90" s="30" t="s">
        <v>26</v>
      </c>
      <c r="D90" s="37"/>
      <c r="E90" s="37"/>
      <c r="F90" s="28" t="str">
        <f>E15</f>
        <v>Statutární město Chomutov</v>
      </c>
      <c r="G90" s="37"/>
      <c r="H90" s="37"/>
      <c r="I90" s="30" t="s">
        <v>33</v>
      </c>
      <c r="J90" s="33" t="str">
        <f>E21</f>
        <v>ing.Břetislav Sedláček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6" customHeight="1">
      <c r="A91" s="35"/>
      <c r="B91" s="36"/>
      <c r="C91" s="30" t="s">
        <v>31</v>
      </c>
      <c r="D91" s="37"/>
      <c r="E91" s="37"/>
      <c r="F91" s="28" t="str">
        <f>IF(E18="","",E18)</f>
        <v>Vyplň údaj</v>
      </c>
      <c r="G91" s="37"/>
      <c r="H91" s="37"/>
      <c r="I91" s="30" t="s">
        <v>37</v>
      </c>
      <c r="J91" s="33" t="str">
        <f>E24</f>
        <v>Švandrlík Milan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7"/>
      <c r="B93" s="148"/>
      <c r="C93" s="149" t="s">
        <v>148</v>
      </c>
      <c r="D93" s="150" t="s">
        <v>61</v>
      </c>
      <c r="E93" s="150" t="s">
        <v>57</v>
      </c>
      <c r="F93" s="150" t="s">
        <v>58</v>
      </c>
      <c r="G93" s="150" t="s">
        <v>149</v>
      </c>
      <c r="H93" s="150" t="s">
        <v>150</v>
      </c>
      <c r="I93" s="150" t="s">
        <v>151</v>
      </c>
      <c r="J93" s="150" t="s">
        <v>130</v>
      </c>
      <c r="K93" s="151" t="s">
        <v>152</v>
      </c>
      <c r="L93" s="152"/>
      <c r="M93" s="69" t="s">
        <v>28</v>
      </c>
      <c r="N93" s="70" t="s">
        <v>46</v>
      </c>
      <c r="O93" s="70" t="s">
        <v>153</v>
      </c>
      <c r="P93" s="70" t="s">
        <v>154</v>
      </c>
      <c r="Q93" s="70" t="s">
        <v>155</v>
      </c>
      <c r="R93" s="70" t="s">
        <v>156</v>
      </c>
      <c r="S93" s="70" t="s">
        <v>157</v>
      </c>
      <c r="T93" s="71" t="s">
        <v>158</v>
      </c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</row>
    <row r="94" spans="1:63" s="2" customFormat="1" ht="22.8" customHeight="1">
      <c r="A94" s="35"/>
      <c r="B94" s="36"/>
      <c r="C94" s="76" t="s">
        <v>159</v>
      </c>
      <c r="D94" s="37"/>
      <c r="E94" s="37"/>
      <c r="F94" s="37"/>
      <c r="G94" s="37"/>
      <c r="H94" s="37"/>
      <c r="I94" s="37"/>
      <c r="J94" s="153">
        <f>BK94</f>
        <v>0</v>
      </c>
      <c r="K94" s="37"/>
      <c r="L94" s="40"/>
      <c r="M94" s="72"/>
      <c r="N94" s="154"/>
      <c r="O94" s="73"/>
      <c r="P94" s="155">
        <f>P95+P175+P228</f>
        <v>0</v>
      </c>
      <c r="Q94" s="73"/>
      <c r="R94" s="155">
        <f>R95+R175+R228</f>
        <v>39.765280349999991</v>
      </c>
      <c r="S94" s="73"/>
      <c r="T94" s="156">
        <f>T95+T175+T228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75</v>
      </c>
      <c r="AU94" s="18" t="s">
        <v>131</v>
      </c>
      <c r="BK94" s="157">
        <f>BK95+BK175+BK228</f>
        <v>0</v>
      </c>
    </row>
    <row r="95" spans="1:63" s="12" customFormat="1" ht="25.95" customHeight="1">
      <c r="B95" s="158"/>
      <c r="C95" s="159"/>
      <c r="D95" s="160" t="s">
        <v>75</v>
      </c>
      <c r="E95" s="161" t="s">
        <v>160</v>
      </c>
      <c r="F95" s="161" t="s">
        <v>161</v>
      </c>
      <c r="G95" s="159"/>
      <c r="H95" s="159"/>
      <c r="I95" s="162"/>
      <c r="J95" s="163">
        <f>BK95</f>
        <v>0</v>
      </c>
      <c r="K95" s="159"/>
      <c r="L95" s="164"/>
      <c r="M95" s="165"/>
      <c r="N95" s="166"/>
      <c r="O95" s="166"/>
      <c r="P95" s="167">
        <f>P96+P114+P128+P141+P145+P161+P172</f>
        <v>0</v>
      </c>
      <c r="Q95" s="166"/>
      <c r="R95" s="167">
        <f>R96+R114+R128+R141+R145+R161+R172</f>
        <v>38.942867269999994</v>
      </c>
      <c r="S95" s="166"/>
      <c r="T95" s="168">
        <f>T96+T114+T128+T141+T145+T161+T172</f>
        <v>0</v>
      </c>
      <c r="AR95" s="169" t="s">
        <v>84</v>
      </c>
      <c r="AT95" s="170" t="s">
        <v>75</v>
      </c>
      <c r="AU95" s="170" t="s">
        <v>76</v>
      </c>
      <c r="AY95" s="169" t="s">
        <v>162</v>
      </c>
      <c r="BK95" s="171">
        <f>BK96+BK114+BK128+BK141+BK145+BK161+BK172</f>
        <v>0</v>
      </c>
    </row>
    <row r="96" spans="1:63" s="12" customFormat="1" ht="22.8" customHeight="1">
      <c r="B96" s="158"/>
      <c r="C96" s="159"/>
      <c r="D96" s="160" t="s">
        <v>75</v>
      </c>
      <c r="E96" s="172" t="s">
        <v>84</v>
      </c>
      <c r="F96" s="172" t="s">
        <v>163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SUM(P97:P113)</f>
        <v>0</v>
      </c>
      <c r="Q96" s="166"/>
      <c r="R96" s="167">
        <f>SUM(R97:R113)</f>
        <v>0</v>
      </c>
      <c r="S96" s="166"/>
      <c r="T96" s="168">
        <f>SUM(T97:T113)</f>
        <v>0</v>
      </c>
      <c r="AR96" s="169" t="s">
        <v>84</v>
      </c>
      <c r="AT96" s="170" t="s">
        <v>75</v>
      </c>
      <c r="AU96" s="170" t="s">
        <v>84</v>
      </c>
      <c r="AY96" s="169" t="s">
        <v>162</v>
      </c>
      <c r="BK96" s="171">
        <f>SUM(BK97:BK113)</f>
        <v>0</v>
      </c>
    </row>
    <row r="97" spans="1:65" s="2" customFormat="1" ht="34.799999999999997" customHeight="1">
      <c r="A97" s="35"/>
      <c r="B97" s="36"/>
      <c r="C97" s="174" t="s">
        <v>84</v>
      </c>
      <c r="D97" s="174" t="s">
        <v>164</v>
      </c>
      <c r="E97" s="175" t="s">
        <v>165</v>
      </c>
      <c r="F97" s="176" t="s">
        <v>166</v>
      </c>
      <c r="G97" s="177" t="s">
        <v>167</v>
      </c>
      <c r="H97" s="178">
        <v>14.641999999999999</v>
      </c>
      <c r="I97" s="179"/>
      <c r="J97" s="180">
        <f>ROUND(I97*H97,2)</f>
        <v>0</v>
      </c>
      <c r="K97" s="176" t="s">
        <v>168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169</v>
      </c>
      <c r="AT97" s="185" t="s">
        <v>164</v>
      </c>
      <c r="AU97" s="185" t="s">
        <v>87</v>
      </c>
      <c r="AY97" s="18" t="s">
        <v>162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169</v>
      </c>
      <c r="BM97" s="185" t="s">
        <v>170</v>
      </c>
    </row>
    <row r="98" spans="1:65" s="2" customFormat="1" ht="10.199999999999999">
      <c r="A98" s="35"/>
      <c r="B98" s="36"/>
      <c r="C98" s="37"/>
      <c r="D98" s="187" t="s">
        <v>171</v>
      </c>
      <c r="E98" s="37"/>
      <c r="F98" s="188" t="s">
        <v>172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171</v>
      </c>
      <c r="AU98" s="18" t="s">
        <v>87</v>
      </c>
    </row>
    <row r="99" spans="1:65" s="13" customFormat="1" ht="20.399999999999999">
      <c r="B99" s="192"/>
      <c r="C99" s="193"/>
      <c r="D99" s="194" t="s">
        <v>173</v>
      </c>
      <c r="E99" s="195" t="s">
        <v>28</v>
      </c>
      <c r="F99" s="196" t="s">
        <v>174</v>
      </c>
      <c r="G99" s="193"/>
      <c r="H99" s="197">
        <v>14.192</v>
      </c>
      <c r="I99" s="198"/>
      <c r="J99" s="193"/>
      <c r="K99" s="193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173</v>
      </c>
      <c r="AU99" s="203" t="s">
        <v>87</v>
      </c>
      <c r="AV99" s="13" t="s">
        <v>87</v>
      </c>
      <c r="AW99" s="13" t="s">
        <v>36</v>
      </c>
      <c r="AX99" s="13" t="s">
        <v>76</v>
      </c>
      <c r="AY99" s="203" t="s">
        <v>162</v>
      </c>
    </row>
    <row r="100" spans="1:65" s="13" customFormat="1" ht="10.199999999999999">
      <c r="B100" s="192"/>
      <c r="C100" s="193"/>
      <c r="D100" s="194" t="s">
        <v>173</v>
      </c>
      <c r="E100" s="195" t="s">
        <v>28</v>
      </c>
      <c r="F100" s="196" t="s">
        <v>175</v>
      </c>
      <c r="G100" s="193"/>
      <c r="H100" s="197">
        <v>0.45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173</v>
      </c>
      <c r="AU100" s="203" t="s">
        <v>87</v>
      </c>
      <c r="AV100" s="13" t="s">
        <v>87</v>
      </c>
      <c r="AW100" s="13" t="s">
        <v>36</v>
      </c>
      <c r="AX100" s="13" t="s">
        <v>76</v>
      </c>
      <c r="AY100" s="203" t="s">
        <v>162</v>
      </c>
    </row>
    <row r="101" spans="1:65" s="14" customFormat="1" ht="10.199999999999999">
      <c r="B101" s="204"/>
      <c r="C101" s="205"/>
      <c r="D101" s="194" t="s">
        <v>173</v>
      </c>
      <c r="E101" s="206" t="s">
        <v>28</v>
      </c>
      <c r="F101" s="207" t="s">
        <v>176</v>
      </c>
      <c r="G101" s="205"/>
      <c r="H101" s="208">
        <v>14.641999999999999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173</v>
      </c>
      <c r="AU101" s="214" t="s">
        <v>87</v>
      </c>
      <c r="AV101" s="14" t="s">
        <v>169</v>
      </c>
      <c r="AW101" s="14" t="s">
        <v>36</v>
      </c>
      <c r="AX101" s="14" t="s">
        <v>84</v>
      </c>
      <c r="AY101" s="214" t="s">
        <v>162</v>
      </c>
    </row>
    <row r="102" spans="1:65" s="2" customFormat="1" ht="57.6" customHeight="1">
      <c r="A102" s="35"/>
      <c r="B102" s="36"/>
      <c r="C102" s="174" t="s">
        <v>87</v>
      </c>
      <c r="D102" s="174" t="s">
        <v>164</v>
      </c>
      <c r="E102" s="175" t="s">
        <v>177</v>
      </c>
      <c r="F102" s="176" t="s">
        <v>178</v>
      </c>
      <c r="G102" s="177" t="s">
        <v>167</v>
      </c>
      <c r="H102" s="178">
        <v>14.641999999999999</v>
      </c>
      <c r="I102" s="179"/>
      <c r="J102" s="180">
        <f>ROUND(I102*H102,2)</f>
        <v>0</v>
      </c>
      <c r="K102" s="176" t="s">
        <v>168</v>
      </c>
      <c r="L102" s="40"/>
      <c r="M102" s="181" t="s">
        <v>28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169</v>
      </c>
      <c r="AT102" s="185" t="s">
        <v>164</v>
      </c>
      <c r="AU102" s="185" t="s">
        <v>87</v>
      </c>
      <c r="AY102" s="18" t="s">
        <v>162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169</v>
      </c>
      <c r="BM102" s="185" t="s">
        <v>179</v>
      </c>
    </row>
    <row r="103" spans="1:65" s="2" customFormat="1" ht="10.199999999999999">
      <c r="A103" s="35"/>
      <c r="B103" s="36"/>
      <c r="C103" s="37"/>
      <c r="D103" s="187" t="s">
        <v>171</v>
      </c>
      <c r="E103" s="37"/>
      <c r="F103" s="188" t="s">
        <v>180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171</v>
      </c>
      <c r="AU103" s="18" t="s">
        <v>87</v>
      </c>
    </row>
    <row r="104" spans="1:65" s="13" customFormat="1" ht="10.199999999999999">
      <c r="B104" s="192"/>
      <c r="C104" s="193"/>
      <c r="D104" s="194" t="s">
        <v>173</v>
      </c>
      <c r="E104" s="195" t="s">
        <v>28</v>
      </c>
      <c r="F104" s="196" t="s">
        <v>181</v>
      </c>
      <c r="G104" s="193"/>
      <c r="H104" s="197">
        <v>14.641999999999999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173</v>
      </c>
      <c r="AU104" s="203" t="s">
        <v>87</v>
      </c>
      <c r="AV104" s="13" t="s">
        <v>87</v>
      </c>
      <c r="AW104" s="13" t="s">
        <v>36</v>
      </c>
      <c r="AX104" s="13" t="s">
        <v>84</v>
      </c>
      <c r="AY104" s="203" t="s">
        <v>162</v>
      </c>
    </row>
    <row r="105" spans="1:65" s="2" customFormat="1" ht="60.6" customHeight="1">
      <c r="A105" s="35"/>
      <c r="B105" s="36"/>
      <c r="C105" s="174" t="s">
        <v>182</v>
      </c>
      <c r="D105" s="174" t="s">
        <v>164</v>
      </c>
      <c r="E105" s="175" t="s">
        <v>183</v>
      </c>
      <c r="F105" s="176" t="s">
        <v>184</v>
      </c>
      <c r="G105" s="177" t="s">
        <v>167</v>
      </c>
      <c r="H105" s="178">
        <v>73.209999999999994</v>
      </c>
      <c r="I105" s="179"/>
      <c r="J105" s="180">
        <f>ROUND(I105*H105,2)</f>
        <v>0</v>
      </c>
      <c r="K105" s="176" t="s">
        <v>168</v>
      </c>
      <c r="L105" s="40"/>
      <c r="M105" s="181" t="s">
        <v>28</v>
      </c>
      <c r="N105" s="182" t="s">
        <v>47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169</v>
      </c>
      <c r="AT105" s="185" t="s">
        <v>164</v>
      </c>
      <c r="AU105" s="185" t="s">
        <v>87</v>
      </c>
      <c r="AY105" s="18" t="s">
        <v>162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84</v>
      </c>
      <c r="BK105" s="186">
        <f>ROUND(I105*H105,2)</f>
        <v>0</v>
      </c>
      <c r="BL105" s="18" t="s">
        <v>169</v>
      </c>
      <c r="BM105" s="185" t="s">
        <v>185</v>
      </c>
    </row>
    <row r="106" spans="1:65" s="2" customFormat="1" ht="10.199999999999999">
      <c r="A106" s="35"/>
      <c r="B106" s="36"/>
      <c r="C106" s="37"/>
      <c r="D106" s="187" t="s">
        <v>171</v>
      </c>
      <c r="E106" s="37"/>
      <c r="F106" s="188" t="s">
        <v>186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171</v>
      </c>
      <c r="AU106" s="18" t="s">
        <v>87</v>
      </c>
    </row>
    <row r="107" spans="1:65" s="15" customFormat="1" ht="10.199999999999999">
      <c r="B107" s="215"/>
      <c r="C107" s="216"/>
      <c r="D107" s="194" t="s">
        <v>173</v>
      </c>
      <c r="E107" s="217" t="s">
        <v>28</v>
      </c>
      <c r="F107" s="218" t="s">
        <v>187</v>
      </c>
      <c r="G107" s="216"/>
      <c r="H107" s="217" t="s">
        <v>28</v>
      </c>
      <c r="I107" s="219"/>
      <c r="J107" s="216"/>
      <c r="K107" s="216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173</v>
      </c>
      <c r="AU107" s="224" t="s">
        <v>87</v>
      </c>
      <c r="AV107" s="15" t="s">
        <v>84</v>
      </c>
      <c r="AW107" s="15" t="s">
        <v>36</v>
      </c>
      <c r="AX107" s="15" t="s">
        <v>76</v>
      </c>
      <c r="AY107" s="224" t="s">
        <v>162</v>
      </c>
    </row>
    <row r="108" spans="1:65" s="13" customFormat="1" ht="10.199999999999999">
      <c r="B108" s="192"/>
      <c r="C108" s="193"/>
      <c r="D108" s="194" t="s">
        <v>173</v>
      </c>
      <c r="E108" s="195" t="s">
        <v>28</v>
      </c>
      <c r="F108" s="196" t="s">
        <v>188</v>
      </c>
      <c r="G108" s="193"/>
      <c r="H108" s="197">
        <v>73.209999999999994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173</v>
      </c>
      <c r="AU108" s="203" t="s">
        <v>87</v>
      </c>
      <c r="AV108" s="13" t="s">
        <v>87</v>
      </c>
      <c r="AW108" s="13" t="s">
        <v>36</v>
      </c>
      <c r="AX108" s="13" t="s">
        <v>84</v>
      </c>
      <c r="AY108" s="203" t="s">
        <v>162</v>
      </c>
    </row>
    <row r="109" spans="1:65" s="2" customFormat="1" ht="34.799999999999997" customHeight="1">
      <c r="A109" s="35"/>
      <c r="B109" s="36"/>
      <c r="C109" s="174" t="s">
        <v>169</v>
      </c>
      <c r="D109" s="174" t="s">
        <v>164</v>
      </c>
      <c r="E109" s="175" t="s">
        <v>189</v>
      </c>
      <c r="F109" s="176" t="s">
        <v>190</v>
      </c>
      <c r="G109" s="177" t="s">
        <v>167</v>
      </c>
      <c r="H109" s="178">
        <v>14.641999999999999</v>
      </c>
      <c r="I109" s="179"/>
      <c r="J109" s="180">
        <f>ROUND(I109*H109,2)</f>
        <v>0</v>
      </c>
      <c r="K109" s="176" t="s">
        <v>168</v>
      </c>
      <c r="L109" s="40"/>
      <c r="M109" s="181" t="s">
        <v>28</v>
      </c>
      <c r="N109" s="182" t="s">
        <v>47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169</v>
      </c>
      <c r="AT109" s="185" t="s">
        <v>164</v>
      </c>
      <c r="AU109" s="185" t="s">
        <v>87</v>
      </c>
      <c r="AY109" s="18" t="s">
        <v>162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84</v>
      </c>
      <c r="BK109" s="186">
        <f>ROUND(I109*H109,2)</f>
        <v>0</v>
      </c>
      <c r="BL109" s="18" t="s">
        <v>169</v>
      </c>
      <c r="BM109" s="185" t="s">
        <v>191</v>
      </c>
    </row>
    <row r="110" spans="1:65" s="2" customFormat="1" ht="10.199999999999999">
      <c r="A110" s="35"/>
      <c r="B110" s="36"/>
      <c r="C110" s="37"/>
      <c r="D110" s="187" t="s">
        <v>171</v>
      </c>
      <c r="E110" s="37"/>
      <c r="F110" s="188" t="s">
        <v>192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171</v>
      </c>
      <c r="AU110" s="18" t="s">
        <v>87</v>
      </c>
    </row>
    <row r="111" spans="1:65" s="13" customFormat="1" ht="10.199999999999999">
      <c r="B111" s="192"/>
      <c r="C111" s="193"/>
      <c r="D111" s="194" t="s">
        <v>173</v>
      </c>
      <c r="E111" s="195" t="s">
        <v>28</v>
      </c>
      <c r="F111" s="196" t="s">
        <v>181</v>
      </c>
      <c r="G111" s="193"/>
      <c r="H111" s="197">
        <v>14.641999999999999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173</v>
      </c>
      <c r="AU111" s="203" t="s">
        <v>87</v>
      </c>
      <c r="AV111" s="13" t="s">
        <v>87</v>
      </c>
      <c r="AW111" s="13" t="s">
        <v>36</v>
      </c>
      <c r="AX111" s="13" t="s">
        <v>84</v>
      </c>
      <c r="AY111" s="203" t="s">
        <v>162</v>
      </c>
    </row>
    <row r="112" spans="1:65" s="2" customFormat="1" ht="34.799999999999997" customHeight="1">
      <c r="A112" s="35"/>
      <c r="B112" s="36"/>
      <c r="C112" s="174" t="s">
        <v>193</v>
      </c>
      <c r="D112" s="174" t="s">
        <v>164</v>
      </c>
      <c r="E112" s="175" t="s">
        <v>194</v>
      </c>
      <c r="F112" s="176" t="s">
        <v>195</v>
      </c>
      <c r="G112" s="177" t="s">
        <v>196</v>
      </c>
      <c r="H112" s="178">
        <v>26.356000000000002</v>
      </c>
      <c r="I112" s="179"/>
      <c r="J112" s="180">
        <f>ROUND(I112*H112,2)</f>
        <v>0</v>
      </c>
      <c r="K112" s="176" t="s">
        <v>28</v>
      </c>
      <c r="L112" s="40"/>
      <c r="M112" s="181" t="s">
        <v>28</v>
      </c>
      <c r="N112" s="182" t="s">
        <v>47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169</v>
      </c>
      <c r="AT112" s="185" t="s">
        <v>164</v>
      </c>
      <c r="AU112" s="185" t="s">
        <v>87</v>
      </c>
      <c r="AY112" s="18" t="s">
        <v>162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84</v>
      </c>
      <c r="BK112" s="186">
        <f>ROUND(I112*H112,2)</f>
        <v>0</v>
      </c>
      <c r="BL112" s="18" t="s">
        <v>169</v>
      </c>
      <c r="BM112" s="185" t="s">
        <v>197</v>
      </c>
    </row>
    <row r="113" spans="1:65" s="13" customFormat="1" ht="10.199999999999999">
      <c r="B113" s="192"/>
      <c r="C113" s="193"/>
      <c r="D113" s="194" t="s">
        <v>173</v>
      </c>
      <c r="E113" s="195" t="s">
        <v>28</v>
      </c>
      <c r="F113" s="196" t="s">
        <v>198</v>
      </c>
      <c r="G113" s="193"/>
      <c r="H113" s="197">
        <v>26.356000000000002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173</v>
      </c>
      <c r="AU113" s="203" t="s">
        <v>87</v>
      </c>
      <c r="AV113" s="13" t="s">
        <v>87</v>
      </c>
      <c r="AW113" s="13" t="s">
        <v>36</v>
      </c>
      <c r="AX113" s="13" t="s">
        <v>84</v>
      </c>
      <c r="AY113" s="203" t="s">
        <v>162</v>
      </c>
    </row>
    <row r="114" spans="1:65" s="12" customFormat="1" ht="22.8" customHeight="1">
      <c r="B114" s="158"/>
      <c r="C114" s="159"/>
      <c r="D114" s="160" t="s">
        <v>75</v>
      </c>
      <c r="E114" s="172" t="s">
        <v>87</v>
      </c>
      <c r="F114" s="172" t="s">
        <v>199</v>
      </c>
      <c r="G114" s="159"/>
      <c r="H114" s="159"/>
      <c r="I114" s="162"/>
      <c r="J114" s="173">
        <f>BK114</f>
        <v>0</v>
      </c>
      <c r="K114" s="159"/>
      <c r="L114" s="164"/>
      <c r="M114" s="165"/>
      <c r="N114" s="166"/>
      <c r="O114" s="166"/>
      <c r="P114" s="167">
        <f>SUM(P115:P127)</f>
        <v>0</v>
      </c>
      <c r="Q114" s="166"/>
      <c r="R114" s="167">
        <f>SUM(R115:R127)</f>
        <v>31.266961469999998</v>
      </c>
      <c r="S114" s="166"/>
      <c r="T114" s="168">
        <f>SUM(T115:T127)</f>
        <v>0</v>
      </c>
      <c r="AR114" s="169" t="s">
        <v>84</v>
      </c>
      <c r="AT114" s="170" t="s">
        <v>75</v>
      </c>
      <c r="AU114" s="170" t="s">
        <v>84</v>
      </c>
      <c r="AY114" s="169" t="s">
        <v>162</v>
      </c>
      <c r="BK114" s="171">
        <f>SUM(BK115:BK127)</f>
        <v>0</v>
      </c>
    </row>
    <row r="115" spans="1:65" s="2" customFormat="1" ht="34.799999999999997" customHeight="1">
      <c r="A115" s="35"/>
      <c r="B115" s="36"/>
      <c r="C115" s="174" t="s">
        <v>200</v>
      </c>
      <c r="D115" s="174" t="s">
        <v>164</v>
      </c>
      <c r="E115" s="175" t="s">
        <v>201</v>
      </c>
      <c r="F115" s="176" t="s">
        <v>202</v>
      </c>
      <c r="G115" s="177" t="s">
        <v>167</v>
      </c>
      <c r="H115" s="178">
        <v>1.849</v>
      </c>
      <c r="I115" s="179"/>
      <c r="J115" s="180">
        <f>ROUND(I115*H115,2)</f>
        <v>0</v>
      </c>
      <c r="K115" s="176" t="s">
        <v>168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2.16</v>
      </c>
      <c r="R115" s="183">
        <f>Q115*H115</f>
        <v>3.9938400000000001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169</v>
      </c>
      <c r="AT115" s="185" t="s">
        <v>164</v>
      </c>
      <c r="AU115" s="185" t="s">
        <v>87</v>
      </c>
      <c r="AY115" s="18" t="s">
        <v>162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169</v>
      </c>
      <c r="BM115" s="185" t="s">
        <v>203</v>
      </c>
    </row>
    <row r="116" spans="1:65" s="2" customFormat="1" ht="10.199999999999999">
      <c r="A116" s="35"/>
      <c r="B116" s="36"/>
      <c r="C116" s="37"/>
      <c r="D116" s="187" t="s">
        <v>171</v>
      </c>
      <c r="E116" s="37"/>
      <c r="F116" s="188" t="s">
        <v>204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171</v>
      </c>
      <c r="AU116" s="18" t="s">
        <v>87</v>
      </c>
    </row>
    <row r="117" spans="1:65" s="13" customFormat="1" ht="20.399999999999999">
      <c r="B117" s="192"/>
      <c r="C117" s="193"/>
      <c r="D117" s="194" t="s">
        <v>173</v>
      </c>
      <c r="E117" s="195" t="s">
        <v>28</v>
      </c>
      <c r="F117" s="196" t="s">
        <v>205</v>
      </c>
      <c r="G117" s="193"/>
      <c r="H117" s="197">
        <v>1.7949999999999999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173</v>
      </c>
      <c r="AU117" s="203" t="s">
        <v>87</v>
      </c>
      <c r="AV117" s="13" t="s">
        <v>87</v>
      </c>
      <c r="AW117" s="13" t="s">
        <v>36</v>
      </c>
      <c r="AX117" s="13" t="s">
        <v>76</v>
      </c>
      <c r="AY117" s="203" t="s">
        <v>162</v>
      </c>
    </row>
    <row r="118" spans="1:65" s="13" customFormat="1" ht="10.199999999999999">
      <c r="B118" s="192"/>
      <c r="C118" s="193"/>
      <c r="D118" s="194" t="s">
        <v>173</v>
      </c>
      <c r="E118" s="195" t="s">
        <v>28</v>
      </c>
      <c r="F118" s="196" t="s">
        <v>206</v>
      </c>
      <c r="G118" s="193"/>
      <c r="H118" s="197">
        <v>5.3999999999999999E-2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173</v>
      </c>
      <c r="AU118" s="203" t="s">
        <v>87</v>
      </c>
      <c r="AV118" s="13" t="s">
        <v>87</v>
      </c>
      <c r="AW118" s="13" t="s">
        <v>36</v>
      </c>
      <c r="AX118" s="13" t="s">
        <v>76</v>
      </c>
      <c r="AY118" s="203" t="s">
        <v>162</v>
      </c>
    </row>
    <row r="119" spans="1:65" s="14" customFormat="1" ht="10.199999999999999">
      <c r="B119" s="204"/>
      <c r="C119" s="205"/>
      <c r="D119" s="194" t="s">
        <v>173</v>
      </c>
      <c r="E119" s="206" t="s">
        <v>28</v>
      </c>
      <c r="F119" s="207" t="s">
        <v>176</v>
      </c>
      <c r="G119" s="205"/>
      <c r="H119" s="208">
        <v>1.849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173</v>
      </c>
      <c r="AU119" s="214" t="s">
        <v>87</v>
      </c>
      <c r="AV119" s="14" t="s">
        <v>169</v>
      </c>
      <c r="AW119" s="14" t="s">
        <v>36</v>
      </c>
      <c r="AX119" s="14" t="s">
        <v>84</v>
      </c>
      <c r="AY119" s="214" t="s">
        <v>162</v>
      </c>
    </row>
    <row r="120" spans="1:65" s="2" customFormat="1" ht="22.2" customHeight="1">
      <c r="A120" s="35"/>
      <c r="B120" s="36"/>
      <c r="C120" s="174" t="s">
        <v>207</v>
      </c>
      <c r="D120" s="174" t="s">
        <v>164</v>
      </c>
      <c r="E120" s="175" t="s">
        <v>208</v>
      </c>
      <c r="F120" s="176" t="s">
        <v>209</v>
      </c>
      <c r="G120" s="177" t="s">
        <v>167</v>
      </c>
      <c r="H120" s="178">
        <v>11.56</v>
      </c>
      <c r="I120" s="179"/>
      <c r="J120" s="180">
        <f>ROUND(I120*H120,2)</f>
        <v>0</v>
      </c>
      <c r="K120" s="176" t="s">
        <v>168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2.2563399999999998</v>
      </c>
      <c r="R120" s="183">
        <f>Q120*H120</f>
        <v>26.083290399999999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169</v>
      </c>
      <c r="AT120" s="185" t="s">
        <v>164</v>
      </c>
      <c r="AU120" s="185" t="s">
        <v>87</v>
      </c>
      <c r="AY120" s="18" t="s">
        <v>162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169</v>
      </c>
      <c r="BM120" s="185" t="s">
        <v>210</v>
      </c>
    </row>
    <row r="121" spans="1:65" s="2" customFormat="1" ht="10.199999999999999">
      <c r="A121" s="35"/>
      <c r="B121" s="36"/>
      <c r="C121" s="37"/>
      <c r="D121" s="187" t="s">
        <v>171</v>
      </c>
      <c r="E121" s="37"/>
      <c r="F121" s="188" t="s">
        <v>211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171</v>
      </c>
      <c r="AU121" s="18" t="s">
        <v>87</v>
      </c>
    </row>
    <row r="122" spans="1:65" s="13" customFormat="1" ht="20.399999999999999">
      <c r="B122" s="192"/>
      <c r="C122" s="193"/>
      <c r="D122" s="194" t="s">
        <v>173</v>
      </c>
      <c r="E122" s="195" t="s">
        <v>28</v>
      </c>
      <c r="F122" s="196" t="s">
        <v>212</v>
      </c>
      <c r="G122" s="193"/>
      <c r="H122" s="197">
        <v>11.2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173</v>
      </c>
      <c r="AU122" s="203" t="s">
        <v>87</v>
      </c>
      <c r="AV122" s="13" t="s">
        <v>87</v>
      </c>
      <c r="AW122" s="13" t="s">
        <v>36</v>
      </c>
      <c r="AX122" s="13" t="s">
        <v>76</v>
      </c>
      <c r="AY122" s="203" t="s">
        <v>162</v>
      </c>
    </row>
    <row r="123" spans="1:65" s="13" customFormat="1" ht="10.199999999999999">
      <c r="B123" s="192"/>
      <c r="C123" s="193"/>
      <c r="D123" s="194" t="s">
        <v>173</v>
      </c>
      <c r="E123" s="195" t="s">
        <v>28</v>
      </c>
      <c r="F123" s="196" t="s">
        <v>213</v>
      </c>
      <c r="G123" s="193"/>
      <c r="H123" s="197">
        <v>0.36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173</v>
      </c>
      <c r="AU123" s="203" t="s">
        <v>87</v>
      </c>
      <c r="AV123" s="13" t="s">
        <v>87</v>
      </c>
      <c r="AW123" s="13" t="s">
        <v>36</v>
      </c>
      <c r="AX123" s="13" t="s">
        <v>76</v>
      </c>
      <c r="AY123" s="203" t="s">
        <v>162</v>
      </c>
    </row>
    <row r="124" spans="1:65" s="14" customFormat="1" ht="10.199999999999999">
      <c r="B124" s="204"/>
      <c r="C124" s="205"/>
      <c r="D124" s="194" t="s">
        <v>173</v>
      </c>
      <c r="E124" s="206" t="s">
        <v>28</v>
      </c>
      <c r="F124" s="207" t="s">
        <v>176</v>
      </c>
      <c r="G124" s="205"/>
      <c r="H124" s="208">
        <v>11.56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173</v>
      </c>
      <c r="AU124" s="214" t="s">
        <v>87</v>
      </c>
      <c r="AV124" s="14" t="s">
        <v>169</v>
      </c>
      <c r="AW124" s="14" t="s">
        <v>36</v>
      </c>
      <c r="AX124" s="14" t="s">
        <v>84</v>
      </c>
      <c r="AY124" s="214" t="s">
        <v>162</v>
      </c>
    </row>
    <row r="125" spans="1:65" s="2" customFormat="1" ht="40.200000000000003" customHeight="1">
      <c r="A125" s="35"/>
      <c r="B125" s="36"/>
      <c r="C125" s="174" t="s">
        <v>214</v>
      </c>
      <c r="D125" s="174" t="s">
        <v>164</v>
      </c>
      <c r="E125" s="175" t="s">
        <v>215</v>
      </c>
      <c r="F125" s="176" t="s">
        <v>216</v>
      </c>
      <c r="G125" s="177" t="s">
        <v>217</v>
      </c>
      <c r="H125" s="178">
        <v>1.7629999999999999</v>
      </c>
      <c r="I125" s="179"/>
      <c r="J125" s="180">
        <f>ROUND(I125*H125,2)</f>
        <v>0</v>
      </c>
      <c r="K125" s="176" t="s">
        <v>168</v>
      </c>
      <c r="L125" s="40"/>
      <c r="M125" s="181" t="s">
        <v>28</v>
      </c>
      <c r="N125" s="182" t="s">
        <v>47</v>
      </c>
      <c r="O125" s="65"/>
      <c r="P125" s="183">
        <f>O125*H125</f>
        <v>0</v>
      </c>
      <c r="Q125" s="183">
        <v>0.67488999999999999</v>
      </c>
      <c r="R125" s="183">
        <f>Q125*H125</f>
        <v>1.1898310699999999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169</v>
      </c>
      <c r="AT125" s="185" t="s">
        <v>164</v>
      </c>
      <c r="AU125" s="185" t="s">
        <v>87</v>
      </c>
      <c r="AY125" s="18" t="s">
        <v>162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84</v>
      </c>
      <c r="BK125" s="186">
        <f>ROUND(I125*H125,2)</f>
        <v>0</v>
      </c>
      <c r="BL125" s="18" t="s">
        <v>169</v>
      </c>
      <c r="BM125" s="185" t="s">
        <v>218</v>
      </c>
    </row>
    <row r="126" spans="1:65" s="2" customFormat="1" ht="10.199999999999999">
      <c r="A126" s="35"/>
      <c r="B126" s="36"/>
      <c r="C126" s="37"/>
      <c r="D126" s="187" t="s">
        <v>171</v>
      </c>
      <c r="E126" s="37"/>
      <c r="F126" s="188" t="s">
        <v>219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171</v>
      </c>
      <c r="AU126" s="18" t="s">
        <v>87</v>
      </c>
    </row>
    <row r="127" spans="1:65" s="13" customFormat="1" ht="10.199999999999999">
      <c r="B127" s="192"/>
      <c r="C127" s="193"/>
      <c r="D127" s="194" t="s">
        <v>173</v>
      </c>
      <c r="E127" s="195" t="s">
        <v>28</v>
      </c>
      <c r="F127" s="196" t="s">
        <v>220</v>
      </c>
      <c r="G127" s="193"/>
      <c r="H127" s="197">
        <v>1.7629999999999999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173</v>
      </c>
      <c r="AU127" s="203" t="s">
        <v>87</v>
      </c>
      <c r="AV127" s="13" t="s">
        <v>87</v>
      </c>
      <c r="AW127" s="13" t="s">
        <v>36</v>
      </c>
      <c r="AX127" s="13" t="s">
        <v>84</v>
      </c>
      <c r="AY127" s="203" t="s">
        <v>162</v>
      </c>
    </row>
    <row r="128" spans="1:65" s="12" customFormat="1" ht="22.8" customHeight="1">
      <c r="B128" s="158"/>
      <c r="C128" s="159"/>
      <c r="D128" s="160" t="s">
        <v>75</v>
      </c>
      <c r="E128" s="172" t="s">
        <v>182</v>
      </c>
      <c r="F128" s="172" t="s">
        <v>221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SUM(P129:P140)</f>
        <v>0</v>
      </c>
      <c r="Q128" s="166"/>
      <c r="R128" s="167">
        <f>SUM(R129:R140)</f>
        <v>0.19541</v>
      </c>
      <c r="S128" s="166"/>
      <c r="T128" s="168">
        <f>SUM(T129:T140)</f>
        <v>0</v>
      </c>
      <c r="AR128" s="169" t="s">
        <v>84</v>
      </c>
      <c r="AT128" s="170" t="s">
        <v>75</v>
      </c>
      <c r="AU128" s="170" t="s">
        <v>84</v>
      </c>
      <c r="AY128" s="169" t="s">
        <v>162</v>
      </c>
      <c r="BK128" s="171">
        <f>SUM(BK129:BK140)</f>
        <v>0</v>
      </c>
    </row>
    <row r="129" spans="1:65" s="2" customFormat="1" ht="22.2" customHeight="1">
      <c r="A129" s="35"/>
      <c r="B129" s="36"/>
      <c r="C129" s="174" t="s">
        <v>222</v>
      </c>
      <c r="D129" s="174" t="s">
        <v>164</v>
      </c>
      <c r="E129" s="175" t="s">
        <v>223</v>
      </c>
      <c r="F129" s="176" t="s">
        <v>224</v>
      </c>
      <c r="G129" s="177" t="s">
        <v>225</v>
      </c>
      <c r="H129" s="178">
        <v>1</v>
      </c>
      <c r="I129" s="179"/>
      <c r="J129" s="180">
        <f>ROUND(I129*H129,2)</f>
        <v>0</v>
      </c>
      <c r="K129" s="176" t="s">
        <v>168</v>
      </c>
      <c r="L129" s="40"/>
      <c r="M129" s="181" t="s">
        <v>28</v>
      </c>
      <c r="N129" s="182" t="s">
        <v>47</v>
      </c>
      <c r="O129" s="65"/>
      <c r="P129" s="183">
        <f>O129*H129</f>
        <v>0</v>
      </c>
      <c r="Q129" s="183">
        <v>0.17488999999999999</v>
      </c>
      <c r="R129" s="183">
        <f>Q129*H129</f>
        <v>0.17488999999999999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169</v>
      </c>
      <c r="AT129" s="185" t="s">
        <v>164</v>
      </c>
      <c r="AU129" s="185" t="s">
        <v>87</v>
      </c>
      <c r="AY129" s="18" t="s">
        <v>162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169</v>
      </c>
      <c r="BM129" s="185" t="s">
        <v>226</v>
      </c>
    </row>
    <row r="130" spans="1:65" s="2" customFormat="1" ht="10.199999999999999">
      <c r="A130" s="35"/>
      <c r="B130" s="36"/>
      <c r="C130" s="37"/>
      <c r="D130" s="187" t="s">
        <v>171</v>
      </c>
      <c r="E130" s="37"/>
      <c r="F130" s="188" t="s">
        <v>227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171</v>
      </c>
      <c r="AU130" s="18" t="s">
        <v>87</v>
      </c>
    </row>
    <row r="131" spans="1:65" s="13" customFormat="1" ht="10.199999999999999">
      <c r="B131" s="192"/>
      <c r="C131" s="193"/>
      <c r="D131" s="194" t="s">
        <v>173</v>
      </c>
      <c r="E131" s="195" t="s">
        <v>28</v>
      </c>
      <c r="F131" s="196" t="s">
        <v>84</v>
      </c>
      <c r="G131" s="193"/>
      <c r="H131" s="197">
        <v>1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173</v>
      </c>
      <c r="AU131" s="203" t="s">
        <v>87</v>
      </c>
      <c r="AV131" s="13" t="s">
        <v>87</v>
      </c>
      <c r="AW131" s="13" t="s">
        <v>36</v>
      </c>
      <c r="AX131" s="13" t="s">
        <v>84</v>
      </c>
      <c r="AY131" s="203" t="s">
        <v>162</v>
      </c>
    </row>
    <row r="132" spans="1:65" s="2" customFormat="1" ht="22.2" customHeight="1">
      <c r="A132" s="35"/>
      <c r="B132" s="36"/>
      <c r="C132" s="225" t="s">
        <v>120</v>
      </c>
      <c r="D132" s="225" t="s">
        <v>228</v>
      </c>
      <c r="E132" s="226" t="s">
        <v>229</v>
      </c>
      <c r="F132" s="227" t="s">
        <v>230</v>
      </c>
      <c r="G132" s="228" t="s">
        <v>225</v>
      </c>
      <c r="H132" s="229">
        <v>1</v>
      </c>
      <c r="I132" s="230"/>
      <c r="J132" s="231">
        <f>ROUND(I132*H132,2)</f>
        <v>0</v>
      </c>
      <c r="K132" s="227" t="s">
        <v>28</v>
      </c>
      <c r="L132" s="232"/>
      <c r="M132" s="233" t="s">
        <v>28</v>
      </c>
      <c r="N132" s="234" t="s">
        <v>47</v>
      </c>
      <c r="O132" s="65"/>
      <c r="P132" s="183">
        <f>O132*H132</f>
        <v>0</v>
      </c>
      <c r="Q132" s="183">
        <v>1.9E-2</v>
      </c>
      <c r="R132" s="183">
        <f>Q132*H132</f>
        <v>1.9E-2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214</v>
      </c>
      <c r="AT132" s="185" t="s">
        <v>228</v>
      </c>
      <c r="AU132" s="185" t="s">
        <v>87</v>
      </c>
      <c r="AY132" s="18" t="s">
        <v>162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169</v>
      </c>
      <c r="BM132" s="185" t="s">
        <v>231</v>
      </c>
    </row>
    <row r="133" spans="1:65" s="15" customFormat="1" ht="10.199999999999999">
      <c r="B133" s="215"/>
      <c r="C133" s="216"/>
      <c r="D133" s="194" t="s">
        <v>173</v>
      </c>
      <c r="E133" s="217" t="s">
        <v>28</v>
      </c>
      <c r="F133" s="218" t="s">
        <v>232</v>
      </c>
      <c r="G133" s="216"/>
      <c r="H133" s="217" t="s">
        <v>28</v>
      </c>
      <c r="I133" s="219"/>
      <c r="J133" s="216"/>
      <c r="K133" s="216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173</v>
      </c>
      <c r="AU133" s="224" t="s">
        <v>87</v>
      </c>
      <c r="AV133" s="15" t="s">
        <v>84</v>
      </c>
      <c r="AW133" s="15" t="s">
        <v>36</v>
      </c>
      <c r="AX133" s="15" t="s">
        <v>76</v>
      </c>
      <c r="AY133" s="224" t="s">
        <v>162</v>
      </c>
    </row>
    <row r="134" spans="1:65" s="13" customFormat="1" ht="10.199999999999999">
      <c r="B134" s="192"/>
      <c r="C134" s="193"/>
      <c r="D134" s="194" t="s">
        <v>173</v>
      </c>
      <c r="E134" s="195" t="s">
        <v>28</v>
      </c>
      <c r="F134" s="196" t="s">
        <v>84</v>
      </c>
      <c r="G134" s="193"/>
      <c r="H134" s="197">
        <v>1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173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162</v>
      </c>
    </row>
    <row r="135" spans="1:65" s="2" customFormat="1" ht="22.2" customHeight="1">
      <c r="A135" s="35"/>
      <c r="B135" s="36"/>
      <c r="C135" s="174" t="s">
        <v>233</v>
      </c>
      <c r="D135" s="174" t="s">
        <v>164</v>
      </c>
      <c r="E135" s="175" t="s">
        <v>234</v>
      </c>
      <c r="F135" s="176" t="s">
        <v>235</v>
      </c>
      <c r="G135" s="177" t="s">
        <v>236</v>
      </c>
      <c r="H135" s="178">
        <v>1</v>
      </c>
      <c r="I135" s="179"/>
      <c r="J135" s="180">
        <f>ROUND(I135*H135,2)</f>
        <v>0</v>
      </c>
      <c r="K135" s="176" t="s">
        <v>28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7.6000000000000004E-4</v>
      </c>
      <c r="R135" s="183">
        <f>Q135*H135</f>
        <v>7.6000000000000004E-4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169</v>
      </c>
      <c r="AT135" s="185" t="s">
        <v>164</v>
      </c>
      <c r="AU135" s="185" t="s">
        <v>87</v>
      </c>
      <c r="AY135" s="18" t="s">
        <v>162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169</v>
      </c>
      <c r="BM135" s="185" t="s">
        <v>237</v>
      </c>
    </row>
    <row r="136" spans="1:65" s="13" customFormat="1" ht="10.199999999999999">
      <c r="B136" s="192"/>
      <c r="C136" s="193"/>
      <c r="D136" s="194" t="s">
        <v>173</v>
      </c>
      <c r="E136" s="195" t="s">
        <v>28</v>
      </c>
      <c r="F136" s="196" t="s">
        <v>84</v>
      </c>
      <c r="G136" s="193"/>
      <c r="H136" s="197">
        <v>1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173</v>
      </c>
      <c r="AU136" s="203" t="s">
        <v>87</v>
      </c>
      <c r="AV136" s="13" t="s">
        <v>87</v>
      </c>
      <c r="AW136" s="13" t="s">
        <v>36</v>
      </c>
      <c r="AX136" s="13" t="s">
        <v>84</v>
      </c>
      <c r="AY136" s="203" t="s">
        <v>162</v>
      </c>
    </row>
    <row r="137" spans="1:65" s="2" customFormat="1" ht="40.200000000000003" customHeight="1">
      <c r="A137" s="35"/>
      <c r="B137" s="36"/>
      <c r="C137" s="174" t="s">
        <v>238</v>
      </c>
      <c r="D137" s="174" t="s">
        <v>164</v>
      </c>
      <c r="E137" s="175" t="s">
        <v>239</v>
      </c>
      <c r="F137" s="176" t="s">
        <v>240</v>
      </c>
      <c r="G137" s="177" t="s">
        <v>236</v>
      </c>
      <c r="H137" s="178">
        <v>1</v>
      </c>
      <c r="I137" s="179"/>
      <c r="J137" s="180">
        <f>ROUND(I137*H137,2)</f>
        <v>0</v>
      </c>
      <c r="K137" s="176" t="s">
        <v>28</v>
      </c>
      <c r="L137" s="40"/>
      <c r="M137" s="181" t="s">
        <v>28</v>
      </c>
      <c r="N137" s="182" t="s">
        <v>47</v>
      </c>
      <c r="O137" s="65"/>
      <c r="P137" s="183">
        <f>O137*H137</f>
        <v>0</v>
      </c>
      <c r="Q137" s="183">
        <v>7.6000000000000004E-4</v>
      </c>
      <c r="R137" s="183">
        <f>Q137*H137</f>
        <v>7.6000000000000004E-4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169</v>
      </c>
      <c r="AT137" s="185" t="s">
        <v>164</v>
      </c>
      <c r="AU137" s="185" t="s">
        <v>87</v>
      </c>
      <c r="AY137" s="18" t="s">
        <v>162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84</v>
      </c>
      <c r="BK137" s="186">
        <f>ROUND(I137*H137,2)</f>
        <v>0</v>
      </c>
      <c r="BL137" s="18" t="s">
        <v>169</v>
      </c>
      <c r="BM137" s="185" t="s">
        <v>241</v>
      </c>
    </row>
    <row r="138" spans="1:65" s="15" customFormat="1" ht="10.199999999999999">
      <c r="B138" s="215"/>
      <c r="C138" s="216"/>
      <c r="D138" s="194" t="s">
        <v>173</v>
      </c>
      <c r="E138" s="217" t="s">
        <v>28</v>
      </c>
      <c r="F138" s="218" t="s">
        <v>242</v>
      </c>
      <c r="G138" s="216"/>
      <c r="H138" s="217" t="s">
        <v>28</v>
      </c>
      <c r="I138" s="219"/>
      <c r="J138" s="216"/>
      <c r="K138" s="216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173</v>
      </c>
      <c r="AU138" s="224" t="s">
        <v>87</v>
      </c>
      <c r="AV138" s="15" t="s">
        <v>84</v>
      </c>
      <c r="AW138" s="15" t="s">
        <v>36</v>
      </c>
      <c r="AX138" s="15" t="s">
        <v>76</v>
      </c>
      <c r="AY138" s="224" t="s">
        <v>162</v>
      </c>
    </row>
    <row r="139" spans="1:65" s="15" customFormat="1" ht="10.199999999999999">
      <c r="B139" s="215"/>
      <c r="C139" s="216"/>
      <c r="D139" s="194" t="s">
        <v>173</v>
      </c>
      <c r="E139" s="217" t="s">
        <v>28</v>
      </c>
      <c r="F139" s="218" t="s">
        <v>243</v>
      </c>
      <c r="G139" s="216"/>
      <c r="H139" s="217" t="s">
        <v>28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173</v>
      </c>
      <c r="AU139" s="224" t="s">
        <v>87</v>
      </c>
      <c r="AV139" s="15" t="s">
        <v>84</v>
      </c>
      <c r="AW139" s="15" t="s">
        <v>36</v>
      </c>
      <c r="AX139" s="15" t="s">
        <v>76</v>
      </c>
      <c r="AY139" s="224" t="s">
        <v>162</v>
      </c>
    </row>
    <row r="140" spans="1:65" s="13" customFormat="1" ht="10.199999999999999">
      <c r="B140" s="192"/>
      <c r="C140" s="193"/>
      <c r="D140" s="194" t="s">
        <v>173</v>
      </c>
      <c r="E140" s="195" t="s">
        <v>28</v>
      </c>
      <c r="F140" s="196" t="s">
        <v>84</v>
      </c>
      <c r="G140" s="193"/>
      <c r="H140" s="197">
        <v>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173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162</v>
      </c>
    </row>
    <row r="141" spans="1:65" s="12" customFormat="1" ht="22.8" customHeight="1">
      <c r="B141" s="158"/>
      <c r="C141" s="159"/>
      <c r="D141" s="160" t="s">
        <v>75</v>
      </c>
      <c r="E141" s="172" t="s">
        <v>200</v>
      </c>
      <c r="F141" s="172" t="s">
        <v>244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SUM(P142:P144)</f>
        <v>0</v>
      </c>
      <c r="Q141" s="166"/>
      <c r="R141" s="167">
        <f>SUM(R142:R144)</f>
        <v>2.6231608000000004</v>
      </c>
      <c r="S141" s="166"/>
      <c r="T141" s="168">
        <f>SUM(T142:T144)</f>
        <v>0</v>
      </c>
      <c r="AR141" s="169" t="s">
        <v>84</v>
      </c>
      <c r="AT141" s="170" t="s">
        <v>75</v>
      </c>
      <c r="AU141" s="170" t="s">
        <v>84</v>
      </c>
      <c r="AY141" s="169" t="s">
        <v>162</v>
      </c>
      <c r="BK141" s="171">
        <f>SUM(BK142:BK144)</f>
        <v>0</v>
      </c>
    </row>
    <row r="142" spans="1:65" s="2" customFormat="1" ht="22.2" customHeight="1">
      <c r="A142" s="35"/>
      <c r="B142" s="36"/>
      <c r="C142" s="174" t="s">
        <v>245</v>
      </c>
      <c r="D142" s="174" t="s">
        <v>164</v>
      </c>
      <c r="E142" s="175" t="s">
        <v>246</v>
      </c>
      <c r="F142" s="176" t="s">
        <v>247</v>
      </c>
      <c r="G142" s="177" t="s">
        <v>217</v>
      </c>
      <c r="H142" s="178">
        <v>9.5180000000000007</v>
      </c>
      <c r="I142" s="179"/>
      <c r="J142" s="180">
        <f>ROUND(I142*H142,2)</f>
        <v>0</v>
      </c>
      <c r="K142" s="176" t="s">
        <v>168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0.27560000000000001</v>
      </c>
      <c r="R142" s="183">
        <f>Q142*H142</f>
        <v>2.6231608000000004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169</v>
      </c>
      <c r="AT142" s="185" t="s">
        <v>164</v>
      </c>
      <c r="AU142" s="185" t="s">
        <v>87</v>
      </c>
      <c r="AY142" s="18" t="s">
        <v>162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169</v>
      </c>
      <c r="BM142" s="185" t="s">
        <v>248</v>
      </c>
    </row>
    <row r="143" spans="1:65" s="2" customFormat="1" ht="10.199999999999999">
      <c r="A143" s="35"/>
      <c r="B143" s="36"/>
      <c r="C143" s="37"/>
      <c r="D143" s="187" t="s">
        <v>171</v>
      </c>
      <c r="E143" s="37"/>
      <c r="F143" s="188" t="s">
        <v>249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171</v>
      </c>
      <c r="AU143" s="18" t="s">
        <v>87</v>
      </c>
    </row>
    <row r="144" spans="1:65" s="13" customFormat="1" ht="10.199999999999999">
      <c r="B144" s="192"/>
      <c r="C144" s="193"/>
      <c r="D144" s="194" t="s">
        <v>173</v>
      </c>
      <c r="E144" s="195" t="s">
        <v>28</v>
      </c>
      <c r="F144" s="196" t="s">
        <v>250</v>
      </c>
      <c r="G144" s="193"/>
      <c r="H144" s="197">
        <v>9.5180000000000007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173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162</v>
      </c>
    </row>
    <row r="145" spans="1:65" s="12" customFormat="1" ht="22.8" customHeight="1">
      <c r="B145" s="158"/>
      <c r="C145" s="159"/>
      <c r="D145" s="160" t="s">
        <v>75</v>
      </c>
      <c r="E145" s="172" t="s">
        <v>222</v>
      </c>
      <c r="F145" s="172" t="s">
        <v>251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SUM(P146:P160)</f>
        <v>0</v>
      </c>
      <c r="Q145" s="166"/>
      <c r="R145" s="167">
        <f>SUM(R146:R160)</f>
        <v>4.0793349999999995</v>
      </c>
      <c r="S145" s="166"/>
      <c r="T145" s="168">
        <f>SUM(T146:T160)</f>
        <v>0</v>
      </c>
      <c r="AR145" s="169" t="s">
        <v>84</v>
      </c>
      <c r="AT145" s="170" t="s">
        <v>75</v>
      </c>
      <c r="AU145" s="170" t="s">
        <v>84</v>
      </c>
      <c r="AY145" s="169" t="s">
        <v>162</v>
      </c>
      <c r="BK145" s="171">
        <f>SUM(BK146:BK160)</f>
        <v>0</v>
      </c>
    </row>
    <row r="146" spans="1:65" s="2" customFormat="1" ht="45" customHeight="1">
      <c r="A146" s="35"/>
      <c r="B146" s="36"/>
      <c r="C146" s="174" t="s">
        <v>252</v>
      </c>
      <c r="D146" s="174" t="s">
        <v>164</v>
      </c>
      <c r="E146" s="175" t="s">
        <v>253</v>
      </c>
      <c r="F146" s="176" t="s">
        <v>254</v>
      </c>
      <c r="G146" s="177" t="s">
        <v>255</v>
      </c>
      <c r="H146" s="178">
        <v>23.15</v>
      </c>
      <c r="I146" s="179"/>
      <c r="J146" s="180">
        <f>ROUND(I146*H146,2)</f>
        <v>0</v>
      </c>
      <c r="K146" s="176" t="s">
        <v>168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0.1295</v>
      </c>
      <c r="R146" s="183">
        <f>Q146*H146</f>
        <v>2.997925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169</v>
      </c>
      <c r="AT146" s="185" t="s">
        <v>164</v>
      </c>
      <c r="AU146" s="185" t="s">
        <v>87</v>
      </c>
      <c r="AY146" s="18" t="s">
        <v>162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169</v>
      </c>
      <c r="BM146" s="185" t="s">
        <v>256</v>
      </c>
    </row>
    <row r="147" spans="1:65" s="2" customFormat="1" ht="10.199999999999999">
      <c r="A147" s="35"/>
      <c r="B147" s="36"/>
      <c r="C147" s="37"/>
      <c r="D147" s="187" t="s">
        <v>171</v>
      </c>
      <c r="E147" s="37"/>
      <c r="F147" s="188" t="s">
        <v>257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171</v>
      </c>
      <c r="AU147" s="18" t="s">
        <v>87</v>
      </c>
    </row>
    <row r="148" spans="1:65" s="13" customFormat="1" ht="10.199999999999999">
      <c r="B148" s="192"/>
      <c r="C148" s="193"/>
      <c r="D148" s="194" t="s">
        <v>173</v>
      </c>
      <c r="E148" s="195" t="s">
        <v>28</v>
      </c>
      <c r="F148" s="196" t="s">
        <v>258</v>
      </c>
      <c r="G148" s="193"/>
      <c r="H148" s="197">
        <v>23.15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173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162</v>
      </c>
    </row>
    <row r="149" spans="1:65" s="2" customFormat="1" ht="14.4" customHeight="1">
      <c r="A149" s="35"/>
      <c r="B149" s="36"/>
      <c r="C149" s="225" t="s">
        <v>8</v>
      </c>
      <c r="D149" s="225" t="s">
        <v>228</v>
      </c>
      <c r="E149" s="226" t="s">
        <v>259</v>
      </c>
      <c r="F149" s="227" t="s">
        <v>260</v>
      </c>
      <c r="G149" s="228" t="s">
        <v>255</v>
      </c>
      <c r="H149" s="229">
        <v>23.382000000000001</v>
      </c>
      <c r="I149" s="230"/>
      <c r="J149" s="231">
        <f>ROUND(I149*H149,2)</f>
        <v>0</v>
      </c>
      <c r="K149" s="227" t="s">
        <v>168</v>
      </c>
      <c r="L149" s="232"/>
      <c r="M149" s="233" t="s">
        <v>28</v>
      </c>
      <c r="N149" s="234" t="s">
        <v>47</v>
      </c>
      <c r="O149" s="65"/>
      <c r="P149" s="183">
        <f>O149*H149</f>
        <v>0</v>
      </c>
      <c r="Q149" s="183">
        <v>4.4999999999999998E-2</v>
      </c>
      <c r="R149" s="183">
        <f>Q149*H149</f>
        <v>1.05219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214</v>
      </c>
      <c r="AT149" s="185" t="s">
        <v>228</v>
      </c>
      <c r="AU149" s="185" t="s">
        <v>87</v>
      </c>
      <c r="AY149" s="18" t="s">
        <v>162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169</v>
      </c>
      <c r="BM149" s="185" t="s">
        <v>261</v>
      </c>
    </row>
    <row r="150" spans="1:65" s="13" customFormat="1" ht="10.199999999999999">
      <c r="B150" s="192"/>
      <c r="C150" s="193"/>
      <c r="D150" s="194" t="s">
        <v>173</v>
      </c>
      <c r="E150" s="195" t="s">
        <v>28</v>
      </c>
      <c r="F150" s="196" t="s">
        <v>262</v>
      </c>
      <c r="G150" s="193"/>
      <c r="H150" s="197">
        <v>23.382000000000001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173</v>
      </c>
      <c r="AU150" s="203" t="s">
        <v>87</v>
      </c>
      <c r="AV150" s="13" t="s">
        <v>87</v>
      </c>
      <c r="AW150" s="13" t="s">
        <v>36</v>
      </c>
      <c r="AX150" s="13" t="s">
        <v>84</v>
      </c>
      <c r="AY150" s="203" t="s">
        <v>162</v>
      </c>
    </row>
    <row r="151" spans="1:65" s="2" customFormat="1" ht="19.8" customHeight="1">
      <c r="A151" s="35"/>
      <c r="B151" s="36"/>
      <c r="C151" s="174" t="s">
        <v>263</v>
      </c>
      <c r="D151" s="174" t="s">
        <v>164</v>
      </c>
      <c r="E151" s="175" t="s">
        <v>264</v>
      </c>
      <c r="F151" s="176" t="s">
        <v>265</v>
      </c>
      <c r="G151" s="177" t="s">
        <v>236</v>
      </c>
      <c r="H151" s="178">
        <v>1</v>
      </c>
      <c r="I151" s="179"/>
      <c r="J151" s="180">
        <f>ROUND(I151*H151,2)</f>
        <v>0</v>
      </c>
      <c r="K151" s="176" t="s">
        <v>28</v>
      </c>
      <c r="L151" s="40"/>
      <c r="M151" s="181" t="s">
        <v>28</v>
      </c>
      <c r="N151" s="182" t="s">
        <v>47</v>
      </c>
      <c r="O151" s="65"/>
      <c r="P151" s="183">
        <f>O151*H151</f>
        <v>0</v>
      </c>
      <c r="Q151" s="183">
        <v>1.2600000000000001E-3</v>
      </c>
      <c r="R151" s="183">
        <f>Q151*H151</f>
        <v>1.2600000000000001E-3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169</v>
      </c>
      <c r="AT151" s="185" t="s">
        <v>164</v>
      </c>
      <c r="AU151" s="185" t="s">
        <v>87</v>
      </c>
      <c r="AY151" s="18" t="s">
        <v>162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84</v>
      </c>
      <c r="BK151" s="186">
        <f>ROUND(I151*H151,2)</f>
        <v>0</v>
      </c>
      <c r="BL151" s="18" t="s">
        <v>169</v>
      </c>
      <c r="BM151" s="185" t="s">
        <v>266</v>
      </c>
    </row>
    <row r="152" spans="1:65" s="13" customFormat="1" ht="10.199999999999999">
      <c r="B152" s="192"/>
      <c r="C152" s="193"/>
      <c r="D152" s="194" t="s">
        <v>173</v>
      </c>
      <c r="E152" s="195" t="s">
        <v>28</v>
      </c>
      <c r="F152" s="196" t="s">
        <v>84</v>
      </c>
      <c r="G152" s="193"/>
      <c r="H152" s="197">
        <v>1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173</v>
      </c>
      <c r="AU152" s="203" t="s">
        <v>87</v>
      </c>
      <c r="AV152" s="13" t="s">
        <v>87</v>
      </c>
      <c r="AW152" s="13" t="s">
        <v>36</v>
      </c>
      <c r="AX152" s="13" t="s">
        <v>84</v>
      </c>
      <c r="AY152" s="203" t="s">
        <v>162</v>
      </c>
    </row>
    <row r="153" spans="1:65" s="2" customFormat="1" ht="22.2" customHeight="1">
      <c r="A153" s="35"/>
      <c r="B153" s="36"/>
      <c r="C153" s="174" t="s">
        <v>267</v>
      </c>
      <c r="D153" s="174" t="s">
        <v>164</v>
      </c>
      <c r="E153" s="175" t="s">
        <v>268</v>
      </c>
      <c r="F153" s="176" t="s">
        <v>269</v>
      </c>
      <c r="G153" s="177" t="s">
        <v>225</v>
      </c>
      <c r="H153" s="178">
        <v>2</v>
      </c>
      <c r="I153" s="179"/>
      <c r="J153" s="180">
        <f>ROUND(I153*H153,2)</f>
        <v>0</v>
      </c>
      <c r="K153" s="176" t="s">
        <v>168</v>
      </c>
      <c r="L153" s="40"/>
      <c r="M153" s="181" t="s">
        <v>28</v>
      </c>
      <c r="N153" s="182" t="s">
        <v>47</v>
      </c>
      <c r="O153" s="65"/>
      <c r="P153" s="183">
        <f>O153*H153</f>
        <v>0</v>
      </c>
      <c r="Q153" s="183">
        <v>1.8000000000000001E-4</v>
      </c>
      <c r="R153" s="183">
        <f>Q153*H153</f>
        <v>3.6000000000000002E-4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169</v>
      </c>
      <c r="AT153" s="185" t="s">
        <v>164</v>
      </c>
      <c r="AU153" s="185" t="s">
        <v>87</v>
      </c>
      <c r="AY153" s="18" t="s">
        <v>162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84</v>
      </c>
      <c r="BK153" s="186">
        <f>ROUND(I153*H153,2)</f>
        <v>0</v>
      </c>
      <c r="BL153" s="18" t="s">
        <v>169</v>
      </c>
      <c r="BM153" s="185" t="s">
        <v>270</v>
      </c>
    </row>
    <row r="154" spans="1:65" s="2" customFormat="1" ht="10.199999999999999">
      <c r="A154" s="35"/>
      <c r="B154" s="36"/>
      <c r="C154" s="37"/>
      <c r="D154" s="187" t="s">
        <v>171</v>
      </c>
      <c r="E154" s="37"/>
      <c r="F154" s="188" t="s">
        <v>271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171</v>
      </c>
      <c r="AU154" s="18" t="s">
        <v>87</v>
      </c>
    </row>
    <row r="155" spans="1:65" s="13" customFormat="1" ht="10.199999999999999">
      <c r="B155" s="192"/>
      <c r="C155" s="193"/>
      <c r="D155" s="194" t="s">
        <v>173</v>
      </c>
      <c r="E155" s="195" t="s">
        <v>28</v>
      </c>
      <c r="F155" s="196" t="s">
        <v>87</v>
      </c>
      <c r="G155" s="193"/>
      <c r="H155" s="197">
        <v>2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173</v>
      </c>
      <c r="AU155" s="203" t="s">
        <v>87</v>
      </c>
      <c r="AV155" s="13" t="s">
        <v>87</v>
      </c>
      <c r="AW155" s="13" t="s">
        <v>36</v>
      </c>
      <c r="AX155" s="13" t="s">
        <v>84</v>
      </c>
      <c r="AY155" s="203" t="s">
        <v>162</v>
      </c>
    </row>
    <row r="156" spans="1:65" s="2" customFormat="1" ht="14.4" customHeight="1">
      <c r="A156" s="35"/>
      <c r="B156" s="36"/>
      <c r="C156" s="225" t="s">
        <v>272</v>
      </c>
      <c r="D156" s="225" t="s">
        <v>228</v>
      </c>
      <c r="E156" s="226" t="s">
        <v>273</v>
      </c>
      <c r="F156" s="227" t="s">
        <v>274</v>
      </c>
      <c r="G156" s="228" t="s">
        <v>225</v>
      </c>
      <c r="H156" s="229">
        <v>2</v>
      </c>
      <c r="I156" s="230"/>
      <c r="J156" s="231">
        <f>ROUND(I156*H156,2)</f>
        <v>0</v>
      </c>
      <c r="K156" s="227" t="s">
        <v>168</v>
      </c>
      <c r="L156" s="232"/>
      <c r="M156" s="233" t="s">
        <v>28</v>
      </c>
      <c r="N156" s="234" t="s">
        <v>47</v>
      </c>
      <c r="O156" s="65"/>
      <c r="P156" s="183">
        <f>O156*H156</f>
        <v>0</v>
      </c>
      <c r="Q156" s="183">
        <v>1.2E-2</v>
      </c>
      <c r="R156" s="183">
        <f>Q156*H156</f>
        <v>2.4E-2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214</v>
      </c>
      <c r="AT156" s="185" t="s">
        <v>228</v>
      </c>
      <c r="AU156" s="185" t="s">
        <v>87</v>
      </c>
      <c r="AY156" s="18" t="s">
        <v>162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169</v>
      </c>
      <c r="BM156" s="185" t="s">
        <v>275</v>
      </c>
    </row>
    <row r="157" spans="1:65" s="13" customFormat="1" ht="10.199999999999999">
      <c r="B157" s="192"/>
      <c r="C157" s="193"/>
      <c r="D157" s="194" t="s">
        <v>173</v>
      </c>
      <c r="E157" s="195" t="s">
        <v>28</v>
      </c>
      <c r="F157" s="196" t="s">
        <v>87</v>
      </c>
      <c r="G157" s="193"/>
      <c r="H157" s="197">
        <v>2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173</v>
      </c>
      <c r="AU157" s="203" t="s">
        <v>87</v>
      </c>
      <c r="AV157" s="13" t="s">
        <v>87</v>
      </c>
      <c r="AW157" s="13" t="s">
        <v>36</v>
      </c>
      <c r="AX157" s="13" t="s">
        <v>84</v>
      </c>
      <c r="AY157" s="203" t="s">
        <v>162</v>
      </c>
    </row>
    <row r="158" spans="1:65" s="2" customFormat="1" ht="30" customHeight="1">
      <c r="A158" s="35"/>
      <c r="B158" s="36"/>
      <c r="C158" s="174" t="s">
        <v>276</v>
      </c>
      <c r="D158" s="174" t="s">
        <v>164</v>
      </c>
      <c r="E158" s="175" t="s">
        <v>277</v>
      </c>
      <c r="F158" s="176" t="s">
        <v>278</v>
      </c>
      <c r="G158" s="177" t="s">
        <v>225</v>
      </c>
      <c r="H158" s="178">
        <v>6</v>
      </c>
      <c r="I158" s="179"/>
      <c r="J158" s="180">
        <f>ROUND(I158*H158,2)</f>
        <v>0</v>
      </c>
      <c r="K158" s="176" t="s">
        <v>168</v>
      </c>
      <c r="L158" s="40"/>
      <c r="M158" s="181" t="s">
        <v>28</v>
      </c>
      <c r="N158" s="182" t="s">
        <v>47</v>
      </c>
      <c r="O158" s="65"/>
      <c r="P158" s="183">
        <f>O158*H158</f>
        <v>0</v>
      </c>
      <c r="Q158" s="183">
        <v>5.9999999999999995E-4</v>
      </c>
      <c r="R158" s="183">
        <f>Q158*H158</f>
        <v>3.5999999999999999E-3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169</v>
      </c>
      <c r="AT158" s="185" t="s">
        <v>164</v>
      </c>
      <c r="AU158" s="185" t="s">
        <v>87</v>
      </c>
      <c r="AY158" s="18" t="s">
        <v>162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84</v>
      </c>
      <c r="BK158" s="186">
        <f>ROUND(I158*H158,2)</f>
        <v>0</v>
      </c>
      <c r="BL158" s="18" t="s">
        <v>169</v>
      </c>
      <c r="BM158" s="185" t="s">
        <v>279</v>
      </c>
    </row>
    <row r="159" spans="1:65" s="2" customFormat="1" ht="10.199999999999999">
      <c r="A159" s="35"/>
      <c r="B159" s="36"/>
      <c r="C159" s="37"/>
      <c r="D159" s="187" t="s">
        <v>171</v>
      </c>
      <c r="E159" s="37"/>
      <c r="F159" s="188" t="s">
        <v>280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171</v>
      </c>
      <c r="AU159" s="18" t="s">
        <v>87</v>
      </c>
    </row>
    <row r="160" spans="1:65" s="13" customFormat="1" ht="10.199999999999999">
      <c r="B160" s="192"/>
      <c r="C160" s="193"/>
      <c r="D160" s="194" t="s">
        <v>173</v>
      </c>
      <c r="E160" s="195" t="s">
        <v>28</v>
      </c>
      <c r="F160" s="196" t="s">
        <v>200</v>
      </c>
      <c r="G160" s="193"/>
      <c r="H160" s="197">
        <v>6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173</v>
      </c>
      <c r="AU160" s="203" t="s">
        <v>87</v>
      </c>
      <c r="AV160" s="13" t="s">
        <v>87</v>
      </c>
      <c r="AW160" s="13" t="s">
        <v>36</v>
      </c>
      <c r="AX160" s="13" t="s">
        <v>84</v>
      </c>
      <c r="AY160" s="203" t="s">
        <v>162</v>
      </c>
    </row>
    <row r="161" spans="1:65" s="12" customFormat="1" ht="22.8" customHeight="1">
      <c r="B161" s="158"/>
      <c r="C161" s="159"/>
      <c r="D161" s="160" t="s">
        <v>75</v>
      </c>
      <c r="E161" s="172" t="s">
        <v>281</v>
      </c>
      <c r="F161" s="172" t="s">
        <v>282</v>
      </c>
      <c r="G161" s="159"/>
      <c r="H161" s="159"/>
      <c r="I161" s="162"/>
      <c r="J161" s="173">
        <f>BK161</f>
        <v>0</v>
      </c>
      <c r="K161" s="159"/>
      <c r="L161" s="164"/>
      <c r="M161" s="165"/>
      <c r="N161" s="166"/>
      <c r="O161" s="166"/>
      <c r="P161" s="167">
        <f>SUM(P162:P171)</f>
        <v>0</v>
      </c>
      <c r="Q161" s="166"/>
      <c r="R161" s="167">
        <f>SUM(R162:R171)</f>
        <v>0.77800000000000002</v>
      </c>
      <c r="S161" s="166"/>
      <c r="T161" s="168">
        <f>SUM(T162:T171)</f>
        <v>0</v>
      </c>
      <c r="AR161" s="169" t="s">
        <v>84</v>
      </c>
      <c r="AT161" s="170" t="s">
        <v>75</v>
      </c>
      <c r="AU161" s="170" t="s">
        <v>84</v>
      </c>
      <c r="AY161" s="169" t="s">
        <v>162</v>
      </c>
      <c r="BK161" s="171">
        <f>SUM(BK162:BK171)</f>
        <v>0</v>
      </c>
    </row>
    <row r="162" spans="1:65" s="2" customFormat="1" ht="19.8" customHeight="1">
      <c r="A162" s="35"/>
      <c r="B162" s="36"/>
      <c r="C162" s="225" t="s">
        <v>283</v>
      </c>
      <c r="D162" s="225" t="s">
        <v>228</v>
      </c>
      <c r="E162" s="226" t="s">
        <v>284</v>
      </c>
      <c r="F162" s="227" t="s">
        <v>285</v>
      </c>
      <c r="G162" s="228" t="s">
        <v>225</v>
      </c>
      <c r="H162" s="229">
        <v>15</v>
      </c>
      <c r="I162" s="230"/>
      <c r="J162" s="231">
        <f>ROUND(I162*H162,2)</f>
        <v>0</v>
      </c>
      <c r="K162" s="227" t="s">
        <v>28</v>
      </c>
      <c r="L162" s="232"/>
      <c r="M162" s="233" t="s">
        <v>28</v>
      </c>
      <c r="N162" s="234" t="s">
        <v>47</v>
      </c>
      <c r="O162" s="65"/>
      <c r="P162" s="183">
        <f>O162*H162</f>
        <v>0</v>
      </c>
      <c r="Q162" s="183">
        <v>2.5999999999999999E-2</v>
      </c>
      <c r="R162" s="183">
        <f>Q162*H162</f>
        <v>0.38999999999999996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214</v>
      </c>
      <c r="AT162" s="185" t="s">
        <v>228</v>
      </c>
      <c r="AU162" s="185" t="s">
        <v>87</v>
      </c>
      <c r="AY162" s="18" t="s">
        <v>162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84</v>
      </c>
      <c r="BK162" s="186">
        <f>ROUND(I162*H162,2)</f>
        <v>0</v>
      </c>
      <c r="BL162" s="18" t="s">
        <v>169</v>
      </c>
      <c r="BM162" s="185" t="s">
        <v>286</v>
      </c>
    </row>
    <row r="163" spans="1:65" s="13" customFormat="1" ht="10.199999999999999">
      <c r="B163" s="192"/>
      <c r="C163" s="193"/>
      <c r="D163" s="194" t="s">
        <v>173</v>
      </c>
      <c r="E163" s="195" t="s">
        <v>28</v>
      </c>
      <c r="F163" s="196" t="s">
        <v>8</v>
      </c>
      <c r="G163" s="193"/>
      <c r="H163" s="197">
        <v>15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173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162</v>
      </c>
    </row>
    <row r="164" spans="1:65" s="2" customFormat="1" ht="34.799999999999997" customHeight="1">
      <c r="A164" s="35"/>
      <c r="B164" s="36"/>
      <c r="C164" s="225" t="s">
        <v>7</v>
      </c>
      <c r="D164" s="225" t="s">
        <v>228</v>
      </c>
      <c r="E164" s="226" t="s">
        <v>287</v>
      </c>
      <c r="F164" s="227" t="s">
        <v>288</v>
      </c>
      <c r="G164" s="228" t="s">
        <v>225</v>
      </c>
      <c r="H164" s="229">
        <v>1</v>
      </c>
      <c r="I164" s="230"/>
      <c r="J164" s="231">
        <f>ROUND(I164*H164,2)</f>
        <v>0</v>
      </c>
      <c r="K164" s="227" t="s">
        <v>28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5.6000000000000001E-2</v>
      </c>
      <c r="R164" s="183">
        <f>Q164*H164</f>
        <v>5.6000000000000001E-2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214</v>
      </c>
      <c r="AT164" s="185" t="s">
        <v>228</v>
      </c>
      <c r="AU164" s="185" t="s">
        <v>87</v>
      </c>
      <c r="AY164" s="18" t="s">
        <v>162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169</v>
      </c>
      <c r="BM164" s="185" t="s">
        <v>289</v>
      </c>
    </row>
    <row r="165" spans="1:65" s="13" customFormat="1" ht="10.199999999999999">
      <c r="B165" s="192"/>
      <c r="C165" s="193"/>
      <c r="D165" s="194" t="s">
        <v>173</v>
      </c>
      <c r="E165" s="195" t="s">
        <v>28</v>
      </c>
      <c r="F165" s="196" t="s">
        <v>84</v>
      </c>
      <c r="G165" s="193"/>
      <c r="H165" s="197">
        <v>1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173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162</v>
      </c>
    </row>
    <row r="166" spans="1:65" s="2" customFormat="1" ht="34.799999999999997" customHeight="1">
      <c r="A166" s="35"/>
      <c r="B166" s="36"/>
      <c r="C166" s="225" t="s">
        <v>290</v>
      </c>
      <c r="D166" s="225" t="s">
        <v>228</v>
      </c>
      <c r="E166" s="226" t="s">
        <v>291</v>
      </c>
      <c r="F166" s="227" t="s">
        <v>292</v>
      </c>
      <c r="G166" s="228" t="s">
        <v>225</v>
      </c>
      <c r="H166" s="229">
        <v>30</v>
      </c>
      <c r="I166" s="230"/>
      <c r="J166" s="231">
        <f>ROUND(I166*H166,2)</f>
        <v>0</v>
      </c>
      <c r="K166" s="227" t="s">
        <v>28</v>
      </c>
      <c r="L166" s="232"/>
      <c r="M166" s="233" t="s">
        <v>28</v>
      </c>
      <c r="N166" s="234" t="s">
        <v>47</v>
      </c>
      <c r="O166" s="65"/>
      <c r="P166" s="183">
        <f>O166*H166</f>
        <v>0</v>
      </c>
      <c r="Q166" s="183">
        <v>0.01</v>
      </c>
      <c r="R166" s="183">
        <f>Q166*H166</f>
        <v>0.3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214</v>
      </c>
      <c r="AT166" s="185" t="s">
        <v>228</v>
      </c>
      <c r="AU166" s="185" t="s">
        <v>87</v>
      </c>
      <c r="AY166" s="18" t="s">
        <v>162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169</v>
      </c>
      <c r="BM166" s="185" t="s">
        <v>293</v>
      </c>
    </row>
    <row r="167" spans="1:65" s="13" customFormat="1" ht="10.199999999999999">
      <c r="B167" s="192"/>
      <c r="C167" s="193"/>
      <c r="D167" s="194" t="s">
        <v>173</v>
      </c>
      <c r="E167" s="195" t="s">
        <v>28</v>
      </c>
      <c r="F167" s="196" t="s">
        <v>294</v>
      </c>
      <c r="G167" s="193"/>
      <c r="H167" s="197">
        <v>30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173</v>
      </c>
      <c r="AU167" s="203" t="s">
        <v>87</v>
      </c>
      <c r="AV167" s="13" t="s">
        <v>87</v>
      </c>
      <c r="AW167" s="13" t="s">
        <v>36</v>
      </c>
      <c r="AX167" s="13" t="s">
        <v>84</v>
      </c>
      <c r="AY167" s="203" t="s">
        <v>162</v>
      </c>
    </row>
    <row r="168" spans="1:65" s="2" customFormat="1" ht="34.799999999999997" customHeight="1">
      <c r="A168" s="35"/>
      <c r="B168" s="36"/>
      <c r="C168" s="225" t="s">
        <v>295</v>
      </c>
      <c r="D168" s="225" t="s">
        <v>228</v>
      </c>
      <c r="E168" s="226" t="s">
        <v>296</v>
      </c>
      <c r="F168" s="227" t="s">
        <v>297</v>
      </c>
      <c r="G168" s="228" t="s">
        <v>225</v>
      </c>
      <c r="H168" s="229">
        <v>1</v>
      </c>
      <c r="I168" s="230"/>
      <c r="J168" s="231">
        <f>ROUND(I168*H168,2)</f>
        <v>0</v>
      </c>
      <c r="K168" s="227" t="s">
        <v>28</v>
      </c>
      <c r="L168" s="232"/>
      <c r="M168" s="233" t="s">
        <v>28</v>
      </c>
      <c r="N168" s="234" t="s">
        <v>47</v>
      </c>
      <c r="O168" s="65"/>
      <c r="P168" s="183">
        <f>O168*H168</f>
        <v>0</v>
      </c>
      <c r="Q168" s="183">
        <v>1.6E-2</v>
      </c>
      <c r="R168" s="183">
        <f>Q168*H168</f>
        <v>1.6E-2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214</v>
      </c>
      <c r="AT168" s="185" t="s">
        <v>228</v>
      </c>
      <c r="AU168" s="185" t="s">
        <v>87</v>
      </c>
      <c r="AY168" s="18" t="s">
        <v>162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84</v>
      </c>
      <c r="BK168" s="186">
        <f>ROUND(I168*H168,2)</f>
        <v>0</v>
      </c>
      <c r="BL168" s="18" t="s">
        <v>169</v>
      </c>
      <c r="BM168" s="185" t="s">
        <v>298</v>
      </c>
    </row>
    <row r="169" spans="1:65" s="13" customFormat="1" ht="10.199999999999999">
      <c r="B169" s="192"/>
      <c r="C169" s="193"/>
      <c r="D169" s="194" t="s">
        <v>173</v>
      </c>
      <c r="E169" s="195" t="s">
        <v>28</v>
      </c>
      <c r="F169" s="196" t="s">
        <v>84</v>
      </c>
      <c r="G169" s="193"/>
      <c r="H169" s="197">
        <v>1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173</v>
      </c>
      <c r="AU169" s="203" t="s">
        <v>87</v>
      </c>
      <c r="AV169" s="13" t="s">
        <v>87</v>
      </c>
      <c r="AW169" s="13" t="s">
        <v>36</v>
      </c>
      <c r="AX169" s="13" t="s">
        <v>84</v>
      </c>
      <c r="AY169" s="203" t="s">
        <v>162</v>
      </c>
    </row>
    <row r="170" spans="1:65" s="2" customFormat="1" ht="40.200000000000003" customHeight="1">
      <c r="A170" s="35"/>
      <c r="B170" s="36"/>
      <c r="C170" s="225" t="s">
        <v>299</v>
      </c>
      <c r="D170" s="225" t="s">
        <v>228</v>
      </c>
      <c r="E170" s="226" t="s">
        <v>300</v>
      </c>
      <c r="F170" s="227" t="s">
        <v>301</v>
      </c>
      <c r="G170" s="228" t="s">
        <v>225</v>
      </c>
      <c r="H170" s="229">
        <v>1</v>
      </c>
      <c r="I170" s="230"/>
      <c r="J170" s="231">
        <f>ROUND(I170*H170,2)</f>
        <v>0</v>
      </c>
      <c r="K170" s="227" t="s">
        <v>28</v>
      </c>
      <c r="L170" s="232"/>
      <c r="M170" s="233" t="s">
        <v>28</v>
      </c>
      <c r="N170" s="234" t="s">
        <v>47</v>
      </c>
      <c r="O170" s="65"/>
      <c r="P170" s="183">
        <f>O170*H170</f>
        <v>0</v>
      </c>
      <c r="Q170" s="183">
        <v>1.6E-2</v>
      </c>
      <c r="R170" s="183">
        <f>Q170*H170</f>
        <v>1.6E-2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214</v>
      </c>
      <c r="AT170" s="185" t="s">
        <v>228</v>
      </c>
      <c r="AU170" s="185" t="s">
        <v>87</v>
      </c>
      <c r="AY170" s="18" t="s">
        <v>162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84</v>
      </c>
      <c r="BK170" s="186">
        <f>ROUND(I170*H170,2)</f>
        <v>0</v>
      </c>
      <c r="BL170" s="18" t="s">
        <v>169</v>
      </c>
      <c r="BM170" s="185" t="s">
        <v>302</v>
      </c>
    </row>
    <row r="171" spans="1:65" s="13" customFormat="1" ht="10.199999999999999">
      <c r="B171" s="192"/>
      <c r="C171" s="193"/>
      <c r="D171" s="194" t="s">
        <v>173</v>
      </c>
      <c r="E171" s="195" t="s">
        <v>28</v>
      </c>
      <c r="F171" s="196" t="s">
        <v>84</v>
      </c>
      <c r="G171" s="193"/>
      <c r="H171" s="197">
        <v>1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173</v>
      </c>
      <c r="AU171" s="203" t="s">
        <v>87</v>
      </c>
      <c r="AV171" s="13" t="s">
        <v>87</v>
      </c>
      <c r="AW171" s="13" t="s">
        <v>36</v>
      </c>
      <c r="AX171" s="13" t="s">
        <v>84</v>
      </c>
      <c r="AY171" s="203" t="s">
        <v>162</v>
      </c>
    </row>
    <row r="172" spans="1:65" s="12" customFormat="1" ht="22.8" customHeight="1">
      <c r="B172" s="158"/>
      <c r="C172" s="159"/>
      <c r="D172" s="160" t="s">
        <v>75</v>
      </c>
      <c r="E172" s="172" t="s">
        <v>303</v>
      </c>
      <c r="F172" s="172" t="s">
        <v>304</v>
      </c>
      <c r="G172" s="159"/>
      <c r="H172" s="159"/>
      <c r="I172" s="162"/>
      <c r="J172" s="173">
        <f>BK172</f>
        <v>0</v>
      </c>
      <c r="K172" s="159"/>
      <c r="L172" s="164"/>
      <c r="M172" s="165"/>
      <c r="N172" s="166"/>
      <c r="O172" s="166"/>
      <c r="P172" s="167">
        <f>SUM(P173:P174)</f>
        <v>0</v>
      </c>
      <c r="Q172" s="166"/>
      <c r="R172" s="167">
        <f>SUM(R173:R174)</f>
        <v>0</v>
      </c>
      <c r="S172" s="166"/>
      <c r="T172" s="168">
        <f>SUM(T173:T174)</f>
        <v>0</v>
      </c>
      <c r="AR172" s="169" t="s">
        <v>84</v>
      </c>
      <c r="AT172" s="170" t="s">
        <v>75</v>
      </c>
      <c r="AU172" s="170" t="s">
        <v>84</v>
      </c>
      <c r="AY172" s="169" t="s">
        <v>162</v>
      </c>
      <c r="BK172" s="171">
        <f>SUM(BK173:BK174)</f>
        <v>0</v>
      </c>
    </row>
    <row r="173" spans="1:65" s="2" customFormat="1" ht="50.4" customHeight="1">
      <c r="A173" s="35"/>
      <c r="B173" s="36"/>
      <c r="C173" s="174" t="s">
        <v>305</v>
      </c>
      <c r="D173" s="174" t="s">
        <v>164</v>
      </c>
      <c r="E173" s="175" t="s">
        <v>306</v>
      </c>
      <c r="F173" s="176" t="s">
        <v>307</v>
      </c>
      <c r="G173" s="177" t="s">
        <v>196</v>
      </c>
      <c r="H173" s="178">
        <v>38.942999999999998</v>
      </c>
      <c r="I173" s="179"/>
      <c r="J173" s="180">
        <f>ROUND(I173*H173,2)</f>
        <v>0</v>
      </c>
      <c r="K173" s="176" t="s">
        <v>168</v>
      </c>
      <c r="L173" s="40"/>
      <c r="M173" s="181" t="s">
        <v>28</v>
      </c>
      <c r="N173" s="182" t="s">
        <v>47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169</v>
      </c>
      <c r="AT173" s="185" t="s">
        <v>164</v>
      </c>
      <c r="AU173" s="185" t="s">
        <v>87</v>
      </c>
      <c r="AY173" s="18" t="s">
        <v>162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84</v>
      </c>
      <c r="BK173" s="186">
        <f>ROUND(I173*H173,2)</f>
        <v>0</v>
      </c>
      <c r="BL173" s="18" t="s">
        <v>169</v>
      </c>
      <c r="BM173" s="185" t="s">
        <v>308</v>
      </c>
    </row>
    <row r="174" spans="1:65" s="2" customFormat="1" ht="10.199999999999999">
      <c r="A174" s="35"/>
      <c r="B174" s="36"/>
      <c r="C174" s="37"/>
      <c r="D174" s="187" t="s">
        <v>171</v>
      </c>
      <c r="E174" s="37"/>
      <c r="F174" s="188" t="s">
        <v>309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171</v>
      </c>
      <c r="AU174" s="18" t="s">
        <v>87</v>
      </c>
    </row>
    <row r="175" spans="1:65" s="12" customFormat="1" ht="25.95" customHeight="1">
      <c r="B175" s="158"/>
      <c r="C175" s="159"/>
      <c r="D175" s="160" t="s">
        <v>75</v>
      </c>
      <c r="E175" s="161" t="s">
        <v>310</v>
      </c>
      <c r="F175" s="161" t="s">
        <v>311</v>
      </c>
      <c r="G175" s="159"/>
      <c r="H175" s="159"/>
      <c r="I175" s="162"/>
      <c r="J175" s="163">
        <f>BK175</f>
        <v>0</v>
      </c>
      <c r="K175" s="159"/>
      <c r="L175" s="164"/>
      <c r="M175" s="165"/>
      <c r="N175" s="166"/>
      <c r="O175" s="166"/>
      <c r="P175" s="167">
        <f>P176+P184+P193+P208+P221</f>
        <v>0</v>
      </c>
      <c r="Q175" s="166"/>
      <c r="R175" s="167">
        <f>R176+R184+R193+R208+R221</f>
        <v>0.82241308000000002</v>
      </c>
      <c r="S175" s="166"/>
      <c r="T175" s="168">
        <f>T176+T184+T193+T208+T221</f>
        <v>0</v>
      </c>
      <c r="AR175" s="169" t="s">
        <v>87</v>
      </c>
      <c r="AT175" s="170" t="s">
        <v>75</v>
      </c>
      <c r="AU175" s="170" t="s">
        <v>76</v>
      </c>
      <c r="AY175" s="169" t="s">
        <v>162</v>
      </c>
      <c r="BK175" s="171">
        <f>BK176+BK184+BK193+BK208+BK221</f>
        <v>0</v>
      </c>
    </row>
    <row r="176" spans="1:65" s="12" customFormat="1" ht="22.8" customHeight="1">
      <c r="B176" s="158"/>
      <c r="C176" s="159"/>
      <c r="D176" s="160" t="s">
        <v>75</v>
      </c>
      <c r="E176" s="172" t="s">
        <v>312</v>
      </c>
      <c r="F176" s="172" t="s">
        <v>313</v>
      </c>
      <c r="G176" s="159"/>
      <c r="H176" s="159"/>
      <c r="I176" s="162"/>
      <c r="J176" s="173">
        <f>BK176</f>
        <v>0</v>
      </c>
      <c r="K176" s="159"/>
      <c r="L176" s="164"/>
      <c r="M176" s="165"/>
      <c r="N176" s="166"/>
      <c r="O176" s="166"/>
      <c r="P176" s="167">
        <f>SUM(P177:P183)</f>
        <v>0</v>
      </c>
      <c r="Q176" s="166"/>
      <c r="R176" s="167">
        <f>SUM(R177:R183)</f>
        <v>4.7280000000000003E-2</v>
      </c>
      <c r="S176" s="166"/>
      <c r="T176" s="168">
        <f>SUM(T177:T183)</f>
        <v>0</v>
      </c>
      <c r="AR176" s="169" t="s">
        <v>87</v>
      </c>
      <c r="AT176" s="170" t="s">
        <v>75</v>
      </c>
      <c r="AU176" s="170" t="s">
        <v>84</v>
      </c>
      <c r="AY176" s="169" t="s">
        <v>162</v>
      </c>
      <c r="BK176" s="171">
        <f>SUM(BK177:BK183)</f>
        <v>0</v>
      </c>
    </row>
    <row r="177" spans="1:65" s="2" customFormat="1" ht="22.2" customHeight="1">
      <c r="A177" s="35"/>
      <c r="B177" s="36"/>
      <c r="C177" s="174" t="s">
        <v>314</v>
      </c>
      <c r="D177" s="174" t="s">
        <v>164</v>
      </c>
      <c r="E177" s="175" t="s">
        <v>315</v>
      </c>
      <c r="F177" s="176" t="s">
        <v>316</v>
      </c>
      <c r="G177" s="177" t="s">
        <v>225</v>
      </c>
      <c r="H177" s="178">
        <v>8</v>
      </c>
      <c r="I177" s="179"/>
      <c r="J177" s="180">
        <f>ROUND(I177*H177,2)</f>
        <v>0</v>
      </c>
      <c r="K177" s="176" t="s">
        <v>168</v>
      </c>
      <c r="L177" s="40"/>
      <c r="M177" s="181" t="s">
        <v>28</v>
      </c>
      <c r="N177" s="182" t="s">
        <v>47</v>
      </c>
      <c r="O177" s="65"/>
      <c r="P177" s="183">
        <f>O177*H177</f>
        <v>0</v>
      </c>
      <c r="Q177" s="183">
        <v>1.6000000000000001E-4</v>
      </c>
      <c r="R177" s="183">
        <f>Q177*H177</f>
        <v>1.2800000000000001E-3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263</v>
      </c>
      <c r="AT177" s="185" t="s">
        <v>164</v>
      </c>
      <c r="AU177" s="185" t="s">
        <v>87</v>
      </c>
      <c r="AY177" s="18" t="s">
        <v>162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84</v>
      </c>
      <c r="BK177" s="186">
        <f>ROUND(I177*H177,2)</f>
        <v>0</v>
      </c>
      <c r="BL177" s="18" t="s">
        <v>263</v>
      </c>
      <c r="BM177" s="185" t="s">
        <v>317</v>
      </c>
    </row>
    <row r="178" spans="1:65" s="2" customFormat="1" ht="10.199999999999999">
      <c r="A178" s="35"/>
      <c r="B178" s="36"/>
      <c r="C178" s="37"/>
      <c r="D178" s="187" t="s">
        <v>171</v>
      </c>
      <c r="E178" s="37"/>
      <c r="F178" s="188" t="s">
        <v>318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171</v>
      </c>
      <c r="AU178" s="18" t="s">
        <v>87</v>
      </c>
    </row>
    <row r="179" spans="1:65" s="13" customFormat="1" ht="10.199999999999999">
      <c r="B179" s="192"/>
      <c r="C179" s="193"/>
      <c r="D179" s="194" t="s">
        <v>173</v>
      </c>
      <c r="E179" s="195" t="s">
        <v>28</v>
      </c>
      <c r="F179" s="196" t="s">
        <v>214</v>
      </c>
      <c r="G179" s="193"/>
      <c r="H179" s="197">
        <v>8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173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162</v>
      </c>
    </row>
    <row r="180" spans="1:65" s="2" customFormat="1" ht="34.799999999999997" customHeight="1">
      <c r="A180" s="35"/>
      <c r="B180" s="36"/>
      <c r="C180" s="225" t="s">
        <v>319</v>
      </c>
      <c r="D180" s="225" t="s">
        <v>228</v>
      </c>
      <c r="E180" s="226" t="s">
        <v>320</v>
      </c>
      <c r="F180" s="227" t="s">
        <v>321</v>
      </c>
      <c r="G180" s="228" t="s">
        <v>225</v>
      </c>
      <c r="H180" s="229">
        <v>8</v>
      </c>
      <c r="I180" s="230"/>
      <c r="J180" s="231">
        <f>ROUND(I180*H180,2)</f>
        <v>0</v>
      </c>
      <c r="K180" s="227" t="s">
        <v>28</v>
      </c>
      <c r="L180" s="232"/>
      <c r="M180" s="233" t="s">
        <v>28</v>
      </c>
      <c r="N180" s="234" t="s">
        <v>47</v>
      </c>
      <c r="O180" s="65"/>
      <c r="P180" s="183">
        <f>O180*H180</f>
        <v>0</v>
      </c>
      <c r="Q180" s="183">
        <v>5.7499999999999999E-3</v>
      </c>
      <c r="R180" s="183">
        <f>Q180*H180</f>
        <v>4.5999999999999999E-2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322</v>
      </c>
      <c r="AT180" s="185" t="s">
        <v>228</v>
      </c>
      <c r="AU180" s="185" t="s">
        <v>87</v>
      </c>
      <c r="AY180" s="18" t="s">
        <v>162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263</v>
      </c>
      <c r="BM180" s="185" t="s">
        <v>323</v>
      </c>
    </row>
    <row r="181" spans="1:65" s="13" customFormat="1" ht="10.199999999999999">
      <c r="B181" s="192"/>
      <c r="C181" s="193"/>
      <c r="D181" s="194" t="s">
        <v>173</v>
      </c>
      <c r="E181" s="195" t="s">
        <v>28</v>
      </c>
      <c r="F181" s="196" t="s">
        <v>214</v>
      </c>
      <c r="G181" s="193"/>
      <c r="H181" s="197">
        <v>8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173</v>
      </c>
      <c r="AU181" s="203" t="s">
        <v>87</v>
      </c>
      <c r="AV181" s="13" t="s">
        <v>87</v>
      </c>
      <c r="AW181" s="13" t="s">
        <v>36</v>
      </c>
      <c r="AX181" s="13" t="s">
        <v>84</v>
      </c>
      <c r="AY181" s="203" t="s">
        <v>162</v>
      </c>
    </row>
    <row r="182" spans="1:65" s="2" customFormat="1" ht="40.200000000000003" customHeight="1">
      <c r="A182" s="35"/>
      <c r="B182" s="36"/>
      <c r="C182" s="174" t="s">
        <v>324</v>
      </c>
      <c r="D182" s="174" t="s">
        <v>164</v>
      </c>
      <c r="E182" s="175" t="s">
        <v>325</v>
      </c>
      <c r="F182" s="176" t="s">
        <v>326</v>
      </c>
      <c r="G182" s="177" t="s">
        <v>327</v>
      </c>
      <c r="H182" s="235"/>
      <c r="I182" s="179"/>
      <c r="J182" s="180">
        <f>ROUND(I182*H182,2)</f>
        <v>0</v>
      </c>
      <c r="K182" s="176" t="s">
        <v>168</v>
      </c>
      <c r="L182" s="40"/>
      <c r="M182" s="181" t="s">
        <v>28</v>
      </c>
      <c r="N182" s="182" t="s">
        <v>47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263</v>
      </c>
      <c r="AT182" s="185" t="s">
        <v>164</v>
      </c>
      <c r="AU182" s="185" t="s">
        <v>87</v>
      </c>
      <c r="AY182" s="18" t="s">
        <v>162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84</v>
      </c>
      <c r="BK182" s="186">
        <f>ROUND(I182*H182,2)</f>
        <v>0</v>
      </c>
      <c r="BL182" s="18" t="s">
        <v>263</v>
      </c>
      <c r="BM182" s="185" t="s">
        <v>328</v>
      </c>
    </row>
    <row r="183" spans="1:65" s="2" customFormat="1" ht="10.199999999999999">
      <c r="A183" s="35"/>
      <c r="B183" s="36"/>
      <c r="C183" s="37"/>
      <c r="D183" s="187" t="s">
        <v>171</v>
      </c>
      <c r="E183" s="37"/>
      <c r="F183" s="188" t="s">
        <v>329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171</v>
      </c>
      <c r="AU183" s="18" t="s">
        <v>87</v>
      </c>
    </row>
    <row r="184" spans="1:65" s="12" customFormat="1" ht="22.8" customHeight="1">
      <c r="B184" s="158"/>
      <c r="C184" s="159"/>
      <c r="D184" s="160" t="s">
        <v>75</v>
      </c>
      <c r="E184" s="172" t="s">
        <v>330</v>
      </c>
      <c r="F184" s="172" t="s">
        <v>331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SUM(P185:P192)</f>
        <v>0</v>
      </c>
      <c r="Q184" s="166"/>
      <c r="R184" s="167">
        <f>SUM(R185:R192)</f>
        <v>0.13857360000000002</v>
      </c>
      <c r="S184" s="166"/>
      <c r="T184" s="168">
        <f>SUM(T185:T192)</f>
        <v>0</v>
      </c>
      <c r="AR184" s="169" t="s">
        <v>87</v>
      </c>
      <c r="AT184" s="170" t="s">
        <v>75</v>
      </c>
      <c r="AU184" s="170" t="s">
        <v>84</v>
      </c>
      <c r="AY184" s="169" t="s">
        <v>162</v>
      </c>
      <c r="BK184" s="171">
        <f>SUM(BK185:BK192)</f>
        <v>0</v>
      </c>
    </row>
    <row r="185" spans="1:65" s="2" customFormat="1" ht="34.799999999999997" customHeight="1">
      <c r="A185" s="35"/>
      <c r="B185" s="36"/>
      <c r="C185" s="174" t="s">
        <v>332</v>
      </c>
      <c r="D185" s="174" t="s">
        <v>164</v>
      </c>
      <c r="E185" s="175" t="s">
        <v>333</v>
      </c>
      <c r="F185" s="176" t="s">
        <v>334</v>
      </c>
      <c r="G185" s="177" t="s">
        <v>217</v>
      </c>
      <c r="H185" s="178">
        <v>46.4</v>
      </c>
      <c r="I185" s="179"/>
      <c r="J185" s="180">
        <f>ROUND(I185*H185,2)</f>
        <v>0</v>
      </c>
      <c r="K185" s="176" t="s">
        <v>168</v>
      </c>
      <c r="L185" s="40"/>
      <c r="M185" s="181" t="s">
        <v>28</v>
      </c>
      <c r="N185" s="182" t="s">
        <v>47</v>
      </c>
      <c r="O185" s="65"/>
      <c r="P185" s="183">
        <f>O185*H185</f>
        <v>0</v>
      </c>
      <c r="Q185" s="183">
        <v>1.17E-3</v>
      </c>
      <c r="R185" s="183">
        <f>Q185*H185</f>
        <v>5.4288000000000003E-2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263</v>
      </c>
      <c r="AT185" s="185" t="s">
        <v>164</v>
      </c>
      <c r="AU185" s="185" t="s">
        <v>87</v>
      </c>
      <c r="AY185" s="18" t="s">
        <v>162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84</v>
      </c>
      <c r="BK185" s="186">
        <f>ROUND(I185*H185,2)</f>
        <v>0</v>
      </c>
      <c r="BL185" s="18" t="s">
        <v>263</v>
      </c>
      <c r="BM185" s="185" t="s">
        <v>335</v>
      </c>
    </row>
    <row r="186" spans="1:65" s="2" customFormat="1" ht="10.199999999999999">
      <c r="A186" s="35"/>
      <c r="B186" s="36"/>
      <c r="C186" s="37"/>
      <c r="D186" s="187" t="s">
        <v>171</v>
      </c>
      <c r="E186" s="37"/>
      <c r="F186" s="188" t="s">
        <v>336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171</v>
      </c>
      <c r="AU186" s="18" t="s">
        <v>87</v>
      </c>
    </row>
    <row r="187" spans="1:65" s="13" customFormat="1" ht="10.199999999999999">
      <c r="B187" s="192"/>
      <c r="C187" s="193"/>
      <c r="D187" s="194" t="s">
        <v>173</v>
      </c>
      <c r="E187" s="195" t="s">
        <v>28</v>
      </c>
      <c r="F187" s="196" t="s">
        <v>337</v>
      </c>
      <c r="G187" s="193"/>
      <c r="H187" s="197">
        <v>46.4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173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162</v>
      </c>
    </row>
    <row r="188" spans="1:65" s="2" customFormat="1" ht="22.2" customHeight="1">
      <c r="A188" s="35"/>
      <c r="B188" s="36"/>
      <c r="C188" s="225" t="s">
        <v>294</v>
      </c>
      <c r="D188" s="225" t="s">
        <v>228</v>
      </c>
      <c r="E188" s="226" t="s">
        <v>338</v>
      </c>
      <c r="F188" s="227" t="s">
        <v>339</v>
      </c>
      <c r="G188" s="228" t="s">
        <v>217</v>
      </c>
      <c r="H188" s="229">
        <v>48.72</v>
      </c>
      <c r="I188" s="230"/>
      <c r="J188" s="231">
        <f>ROUND(I188*H188,2)</f>
        <v>0</v>
      </c>
      <c r="K188" s="227" t="s">
        <v>28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1.73E-3</v>
      </c>
      <c r="R188" s="183">
        <f>Q188*H188</f>
        <v>8.4285600000000002E-2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322</v>
      </c>
      <c r="AT188" s="185" t="s">
        <v>228</v>
      </c>
      <c r="AU188" s="185" t="s">
        <v>87</v>
      </c>
      <c r="AY188" s="18" t="s">
        <v>162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263</v>
      </c>
      <c r="BM188" s="185" t="s">
        <v>340</v>
      </c>
    </row>
    <row r="189" spans="1:65" s="13" customFormat="1" ht="10.199999999999999">
      <c r="B189" s="192"/>
      <c r="C189" s="193"/>
      <c r="D189" s="194" t="s">
        <v>173</v>
      </c>
      <c r="E189" s="195" t="s">
        <v>28</v>
      </c>
      <c r="F189" s="196" t="s">
        <v>337</v>
      </c>
      <c r="G189" s="193"/>
      <c r="H189" s="197">
        <v>46.4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173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162</v>
      </c>
    </row>
    <row r="190" spans="1:65" s="13" customFormat="1" ht="10.199999999999999">
      <c r="B190" s="192"/>
      <c r="C190" s="193"/>
      <c r="D190" s="194" t="s">
        <v>173</v>
      </c>
      <c r="E190" s="193"/>
      <c r="F190" s="196" t="s">
        <v>341</v>
      </c>
      <c r="G190" s="193"/>
      <c r="H190" s="197">
        <v>48.72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173</v>
      </c>
      <c r="AU190" s="203" t="s">
        <v>87</v>
      </c>
      <c r="AV190" s="13" t="s">
        <v>87</v>
      </c>
      <c r="AW190" s="13" t="s">
        <v>4</v>
      </c>
      <c r="AX190" s="13" t="s">
        <v>84</v>
      </c>
      <c r="AY190" s="203" t="s">
        <v>162</v>
      </c>
    </row>
    <row r="191" spans="1:65" s="2" customFormat="1" ht="40.200000000000003" customHeight="1">
      <c r="A191" s="35"/>
      <c r="B191" s="36"/>
      <c r="C191" s="174" t="s">
        <v>342</v>
      </c>
      <c r="D191" s="174" t="s">
        <v>164</v>
      </c>
      <c r="E191" s="175" t="s">
        <v>343</v>
      </c>
      <c r="F191" s="176" t="s">
        <v>344</v>
      </c>
      <c r="G191" s="177" t="s">
        <v>327</v>
      </c>
      <c r="H191" s="235"/>
      <c r="I191" s="179"/>
      <c r="J191" s="180">
        <f>ROUND(I191*H191,2)</f>
        <v>0</v>
      </c>
      <c r="K191" s="176" t="s">
        <v>168</v>
      </c>
      <c r="L191" s="40"/>
      <c r="M191" s="181" t="s">
        <v>28</v>
      </c>
      <c r="N191" s="182" t="s">
        <v>47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263</v>
      </c>
      <c r="AT191" s="185" t="s">
        <v>164</v>
      </c>
      <c r="AU191" s="185" t="s">
        <v>87</v>
      </c>
      <c r="AY191" s="18" t="s">
        <v>162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84</v>
      </c>
      <c r="BK191" s="186">
        <f>ROUND(I191*H191,2)</f>
        <v>0</v>
      </c>
      <c r="BL191" s="18" t="s">
        <v>263</v>
      </c>
      <c r="BM191" s="185" t="s">
        <v>345</v>
      </c>
    </row>
    <row r="192" spans="1:65" s="2" customFormat="1" ht="10.199999999999999">
      <c r="A192" s="35"/>
      <c r="B192" s="36"/>
      <c r="C192" s="37"/>
      <c r="D192" s="187" t="s">
        <v>171</v>
      </c>
      <c r="E192" s="37"/>
      <c r="F192" s="188" t="s">
        <v>346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171</v>
      </c>
      <c r="AU192" s="18" t="s">
        <v>87</v>
      </c>
    </row>
    <row r="193" spans="1:65" s="12" customFormat="1" ht="22.8" customHeight="1">
      <c r="B193" s="158"/>
      <c r="C193" s="159"/>
      <c r="D193" s="160" t="s">
        <v>75</v>
      </c>
      <c r="E193" s="172" t="s">
        <v>347</v>
      </c>
      <c r="F193" s="172" t="s">
        <v>348</v>
      </c>
      <c r="G193" s="159"/>
      <c r="H193" s="159"/>
      <c r="I193" s="162"/>
      <c r="J193" s="173">
        <f>BK193</f>
        <v>0</v>
      </c>
      <c r="K193" s="159"/>
      <c r="L193" s="164"/>
      <c r="M193" s="165"/>
      <c r="N193" s="166"/>
      <c r="O193" s="166"/>
      <c r="P193" s="167">
        <f>SUM(P194:P207)</f>
        <v>0</v>
      </c>
      <c r="Q193" s="166"/>
      <c r="R193" s="167">
        <f>SUM(R194:R207)</f>
        <v>0.56843488000000009</v>
      </c>
      <c r="S193" s="166"/>
      <c r="T193" s="168">
        <f>SUM(T194:T207)</f>
        <v>0</v>
      </c>
      <c r="AR193" s="169" t="s">
        <v>87</v>
      </c>
      <c r="AT193" s="170" t="s">
        <v>75</v>
      </c>
      <c r="AU193" s="170" t="s">
        <v>84</v>
      </c>
      <c r="AY193" s="169" t="s">
        <v>162</v>
      </c>
      <c r="BK193" s="171">
        <f>SUM(BK194:BK207)</f>
        <v>0</v>
      </c>
    </row>
    <row r="194" spans="1:65" s="2" customFormat="1" ht="34.799999999999997" customHeight="1">
      <c r="A194" s="35"/>
      <c r="B194" s="36"/>
      <c r="C194" s="174" t="s">
        <v>322</v>
      </c>
      <c r="D194" s="174" t="s">
        <v>164</v>
      </c>
      <c r="E194" s="175" t="s">
        <v>349</v>
      </c>
      <c r="F194" s="176" t="s">
        <v>350</v>
      </c>
      <c r="G194" s="177" t="s">
        <v>217</v>
      </c>
      <c r="H194" s="178">
        <v>71.265000000000001</v>
      </c>
      <c r="I194" s="179"/>
      <c r="J194" s="180">
        <f>ROUND(I194*H194,2)</f>
        <v>0</v>
      </c>
      <c r="K194" s="176" t="s">
        <v>168</v>
      </c>
      <c r="L194" s="40"/>
      <c r="M194" s="181" t="s">
        <v>28</v>
      </c>
      <c r="N194" s="182" t="s">
        <v>47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263</v>
      </c>
      <c r="AT194" s="185" t="s">
        <v>164</v>
      </c>
      <c r="AU194" s="185" t="s">
        <v>87</v>
      </c>
      <c r="AY194" s="18" t="s">
        <v>162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84</v>
      </c>
      <c r="BK194" s="186">
        <f>ROUND(I194*H194,2)</f>
        <v>0</v>
      </c>
      <c r="BL194" s="18" t="s">
        <v>263</v>
      </c>
      <c r="BM194" s="185" t="s">
        <v>351</v>
      </c>
    </row>
    <row r="195" spans="1:65" s="2" customFormat="1" ht="10.199999999999999">
      <c r="A195" s="35"/>
      <c r="B195" s="36"/>
      <c r="C195" s="37"/>
      <c r="D195" s="187" t="s">
        <v>171</v>
      </c>
      <c r="E195" s="37"/>
      <c r="F195" s="188" t="s">
        <v>352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171</v>
      </c>
      <c r="AU195" s="18" t="s">
        <v>87</v>
      </c>
    </row>
    <row r="196" spans="1:65" s="13" customFormat="1" ht="10.199999999999999">
      <c r="B196" s="192"/>
      <c r="C196" s="193"/>
      <c r="D196" s="194" t="s">
        <v>173</v>
      </c>
      <c r="E196" s="195" t="s">
        <v>28</v>
      </c>
      <c r="F196" s="196" t="s">
        <v>353</v>
      </c>
      <c r="G196" s="193"/>
      <c r="H196" s="197">
        <v>79.364999999999995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173</v>
      </c>
      <c r="AU196" s="203" t="s">
        <v>87</v>
      </c>
      <c r="AV196" s="13" t="s">
        <v>87</v>
      </c>
      <c r="AW196" s="13" t="s">
        <v>36</v>
      </c>
      <c r="AX196" s="13" t="s">
        <v>76</v>
      </c>
      <c r="AY196" s="203" t="s">
        <v>162</v>
      </c>
    </row>
    <row r="197" spans="1:65" s="13" customFormat="1" ht="10.199999999999999">
      <c r="B197" s="192"/>
      <c r="C197" s="193"/>
      <c r="D197" s="194" t="s">
        <v>173</v>
      </c>
      <c r="E197" s="195" t="s">
        <v>28</v>
      </c>
      <c r="F197" s="196" t="s">
        <v>354</v>
      </c>
      <c r="G197" s="193"/>
      <c r="H197" s="197">
        <v>-8.1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173</v>
      </c>
      <c r="AU197" s="203" t="s">
        <v>87</v>
      </c>
      <c r="AV197" s="13" t="s">
        <v>87</v>
      </c>
      <c r="AW197" s="13" t="s">
        <v>36</v>
      </c>
      <c r="AX197" s="13" t="s">
        <v>76</v>
      </c>
      <c r="AY197" s="203" t="s">
        <v>162</v>
      </c>
    </row>
    <row r="198" spans="1:65" s="14" customFormat="1" ht="10.199999999999999">
      <c r="B198" s="204"/>
      <c r="C198" s="205"/>
      <c r="D198" s="194" t="s">
        <v>173</v>
      </c>
      <c r="E198" s="206" t="s">
        <v>28</v>
      </c>
      <c r="F198" s="207" t="s">
        <v>176</v>
      </c>
      <c r="G198" s="205"/>
      <c r="H198" s="208">
        <v>71.265000000000001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173</v>
      </c>
      <c r="AU198" s="214" t="s">
        <v>87</v>
      </c>
      <c r="AV198" s="14" t="s">
        <v>169</v>
      </c>
      <c r="AW198" s="14" t="s">
        <v>36</v>
      </c>
      <c r="AX198" s="14" t="s">
        <v>84</v>
      </c>
      <c r="AY198" s="214" t="s">
        <v>162</v>
      </c>
    </row>
    <row r="199" spans="1:65" s="2" customFormat="1" ht="14.4" customHeight="1">
      <c r="A199" s="35"/>
      <c r="B199" s="36"/>
      <c r="C199" s="225" t="s">
        <v>355</v>
      </c>
      <c r="D199" s="225" t="s">
        <v>228</v>
      </c>
      <c r="E199" s="226" t="s">
        <v>356</v>
      </c>
      <c r="F199" s="227" t="s">
        <v>357</v>
      </c>
      <c r="G199" s="228" t="s">
        <v>217</v>
      </c>
      <c r="H199" s="229">
        <v>39.847999999999999</v>
      </c>
      <c r="I199" s="230"/>
      <c r="J199" s="231">
        <f>ROUND(I199*H199,2)</f>
        <v>0</v>
      </c>
      <c r="K199" s="227" t="s">
        <v>28</v>
      </c>
      <c r="L199" s="232"/>
      <c r="M199" s="233" t="s">
        <v>28</v>
      </c>
      <c r="N199" s="234" t="s">
        <v>47</v>
      </c>
      <c r="O199" s="65"/>
      <c r="P199" s="183">
        <f>O199*H199</f>
        <v>0</v>
      </c>
      <c r="Q199" s="183">
        <v>9.3100000000000006E-3</v>
      </c>
      <c r="R199" s="183">
        <f>Q199*H199</f>
        <v>0.37098488000000002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322</v>
      </c>
      <c r="AT199" s="185" t="s">
        <v>228</v>
      </c>
      <c r="AU199" s="185" t="s">
        <v>87</v>
      </c>
      <c r="AY199" s="18" t="s">
        <v>162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84</v>
      </c>
      <c r="BK199" s="186">
        <f>ROUND(I199*H199,2)</f>
        <v>0</v>
      </c>
      <c r="BL199" s="18" t="s">
        <v>263</v>
      </c>
      <c r="BM199" s="185" t="s">
        <v>358</v>
      </c>
    </row>
    <row r="200" spans="1:65" s="13" customFormat="1" ht="10.199999999999999">
      <c r="B200" s="192"/>
      <c r="C200" s="193"/>
      <c r="D200" s="194" t="s">
        <v>173</v>
      </c>
      <c r="E200" s="195" t="s">
        <v>28</v>
      </c>
      <c r="F200" s="196" t="s">
        <v>359</v>
      </c>
      <c r="G200" s="193"/>
      <c r="H200" s="197">
        <v>39.847999999999999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173</v>
      </c>
      <c r="AU200" s="203" t="s">
        <v>87</v>
      </c>
      <c r="AV200" s="13" t="s">
        <v>87</v>
      </c>
      <c r="AW200" s="13" t="s">
        <v>36</v>
      </c>
      <c r="AX200" s="13" t="s">
        <v>84</v>
      </c>
      <c r="AY200" s="203" t="s">
        <v>162</v>
      </c>
    </row>
    <row r="201" spans="1:65" s="2" customFormat="1" ht="14.4" customHeight="1">
      <c r="A201" s="35"/>
      <c r="B201" s="36"/>
      <c r="C201" s="174" t="s">
        <v>360</v>
      </c>
      <c r="D201" s="174" t="s">
        <v>164</v>
      </c>
      <c r="E201" s="175" t="s">
        <v>361</v>
      </c>
      <c r="F201" s="176" t="s">
        <v>362</v>
      </c>
      <c r="G201" s="177" t="s">
        <v>255</v>
      </c>
      <c r="H201" s="178">
        <v>136</v>
      </c>
      <c r="I201" s="179"/>
      <c r="J201" s="180">
        <f>ROUND(I201*H201,2)</f>
        <v>0</v>
      </c>
      <c r="K201" s="176" t="s">
        <v>168</v>
      </c>
      <c r="L201" s="40"/>
      <c r="M201" s="181" t="s">
        <v>28</v>
      </c>
      <c r="N201" s="182" t="s">
        <v>47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263</v>
      </c>
      <c r="AT201" s="185" t="s">
        <v>164</v>
      </c>
      <c r="AU201" s="185" t="s">
        <v>87</v>
      </c>
      <c r="AY201" s="18" t="s">
        <v>162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84</v>
      </c>
      <c r="BK201" s="186">
        <f>ROUND(I201*H201,2)</f>
        <v>0</v>
      </c>
      <c r="BL201" s="18" t="s">
        <v>263</v>
      </c>
      <c r="BM201" s="185" t="s">
        <v>363</v>
      </c>
    </row>
    <row r="202" spans="1:65" s="2" customFormat="1" ht="10.199999999999999">
      <c r="A202" s="35"/>
      <c r="B202" s="36"/>
      <c r="C202" s="37"/>
      <c r="D202" s="187" t="s">
        <v>171</v>
      </c>
      <c r="E202" s="37"/>
      <c r="F202" s="188" t="s">
        <v>364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171</v>
      </c>
      <c r="AU202" s="18" t="s">
        <v>87</v>
      </c>
    </row>
    <row r="203" spans="1:65" s="13" customFormat="1" ht="10.199999999999999">
      <c r="B203" s="192"/>
      <c r="C203" s="193"/>
      <c r="D203" s="194" t="s">
        <v>173</v>
      </c>
      <c r="E203" s="195" t="s">
        <v>28</v>
      </c>
      <c r="F203" s="196" t="s">
        <v>365</v>
      </c>
      <c r="G203" s="193"/>
      <c r="H203" s="197">
        <v>136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173</v>
      </c>
      <c r="AU203" s="203" t="s">
        <v>87</v>
      </c>
      <c r="AV203" s="13" t="s">
        <v>87</v>
      </c>
      <c r="AW203" s="13" t="s">
        <v>36</v>
      </c>
      <c r="AX203" s="13" t="s">
        <v>84</v>
      </c>
      <c r="AY203" s="203" t="s">
        <v>162</v>
      </c>
    </row>
    <row r="204" spans="1:65" s="2" customFormat="1" ht="22.2" customHeight="1">
      <c r="A204" s="35"/>
      <c r="B204" s="36"/>
      <c r="C204" s="225" t="s">
        <v>366</v>
      </c>
      <c r="D204" s="225" t="s">
        <v>228</v>
      </c>
      <c r="E204" s="226" t="s">
        <v>367</v>
      </c>
      <c r="F204" s="227" t="s">
        <v>368</v>
      </c>
      <c r="G204" s="228" t="s">
        <v>167</v>
      </c>
      <c r="H204" s="229">
        <v>0.35899999999999999</v>
      </c>
      <c r="I204" s="230"/>
      <c r="J204" s="231">
        <f>ROUND(I204*H204,2)</f>
        <v>0</v>
      </c>
      <c r="K204" s="227" t="s">
        <v>168</v>
      </c>
      <c r="L204" s="232"/>
      <c r="M204" s="233" t="s">
        <v>28</v>
      </c>
      <c r="N204" s="234" t="s">
        <v>47</v>
      </c>
      <c r="O204" s="65"/>
      <c r="P204" s="183">
        <f>O204*H204</f>
        <v>0</v>
      </c>
      <c r="Q204" s="183">
        <v>0.55000000000000004</v>
      </c>
      <c r="R204" s="183">
        <f>Q204*H204</f>
        <v>0.19745000000000001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322</v>
      </c>
      <c r="AT204" s="185" t="s">
        <v>228</v>
      </c>
      <c r="AU204" s="185" t="s">
        <v>87</v>
      </c>
      <c r="AY204" s="18" t="s">
        <v>162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84</v>
      </c>
      <c r="BK204" s="186">
        <f>ROUND(I204*H204,2)</f>
        <v>0</v>
      </c>
      <c r="BL204" s="18" t="s">
        <v>263</v>
      </c>
      <c r="BM204" s="185" t="s">
        <v>369</v>
      </c>
    </row>
    <row r="205" spans="1:65" s="13" customFormat="1" ht="10.199999999999999">
      <c r="B205" s="192"/>
      <c r="C205" s="193"/>
      <c r="D205" s="194" t="s">
        <v>173</v>
      </c>
      <c r="E205" s="195" t="s">
        <v>28</v>
      </c>
      <c r="F205" s="196" t="s">
        <v>370</v>
      </c>
      <c r="G205" s="193"/>
      <c r="H205" s="197">
        <v>0.35899999999999999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173</v>
      </c>
      <c r="AU205" s="203" t="s">
        <v>87</v>
      </c>
      <c r="AV205" s="13" t="s">
        <v>87</v>
      </c>
      <c r="AW205" s="13" t="s">
        <v>36</v>
      </c>
      <c r="AX205" s="13" t="s">
        <v>84</v>
      </c>
      <c r="AY205" s="203" t="s">
        <v>162</v>
      </c>
    </row>
    <row r="206" spans="1:65" s="2" customFormat="1" ht="34.799999999999997" customHeight="1">
      <c r="A206" s="35"/>
      <c r="B206" s="36"/>
      <c r="C206" s="174" t="s">
        <v>371</v>
      </c>
      <c r="D206" s="174" t="s">
        <v>164</v>
      </c>
      <c r="E206" s="175" t="s">
        <v>372</v>
      </c>
      <c r="F206" s="176" t="s">
        <v>373</v>
      </c>
      <c r="G206" s="177" t="s">
        <v>327</v>
      </c>
      <c r="H206" s="235"/>
      <c r="I206" s="179"/>
      <c r="J206" s="180">
        <f>ROUND(I206*H206,2)</f>
        <v>0</v>
      </c>
      <c r="K206" s="176" t="s">
        <v>168</v>
      </c>
      <c r="L206" s="40"/>
      <c r="M206" s="181" t="s">
        <v>28</v>
      </c>
      <c r="N206" s="182" t="s">
        <v>47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263</v>
      </c>
      <c r="AT206" s="185" t="s">
        <v>164</v>
      </c>
      <c r="AU206" s="185" t="s">
        <v>87</v>
      </c>
      <c r="AY206" s="18" t="s">
        <v>162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84</v>
      </c>
      <c r="BK206" s="186">
        <f>ROUND(I206*H206,2)</f>
        <v>0</v>
      </c>
      <c r="BL206" s="18" t="s">
        <v>263</v>
      </c>
      <c r="BM206" s="185" t="s">
        <v>374</v>
      </c>
    </row>
    <row r="207" spans="1:65" s="2" customFormat="1" ht="10.199999999999999">
      <c r="A207" s="35"/>
      <c r="B207" s="36"/>
      <c r="C207" s="37"/>
      <c r="D207" s="187" t="s">
        <v>171</v>
      </c>
      <c r="E207" s="37"/>
      <c r="F207" s="188" t="s">
        <v>375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171</v>
      </c>
      <c r="AU207" s="18" t="s">
        <v>87</v>
      </c>
    </row>
    <row r="208" spans="1:65" s="12" customFormat="1" ht="22.8" customHeight="1">
      <c r="B208" s="158"/>
      <c r="C208" s="159"/>
      <c r="D208" s="160" t="s">
        <v>75</v>
      </c>
      <c r="E208" s="172" t="s">
        <v>376</v>
      </c>
      <c r="F208" s="172" t="s">
        <v>377</v>
      </c>
      <c r="G208" s="159"/>
      <c r="H208" s="159"/>
      <c r="I208" s="162"/>
      <c r="J208" s="173">
        <f>BK208</f>
        <v>0</v>
      </c>
      <c r="K208" s="159"/>
      <c r="L208" s="164"/>
      <c r="M208" s="165"/>
      <c r="N208" s="166"/>
      <c r="O208" s="166"/>
      <c r="P208" s="167">
        <f>SUM(P209:P220)</f>
        <v>0</v>
      </c>
      <c r="Q208" s="166"/>
      <c r="R208" s="167">
        <f>SUM(R209:R220)</f>
        <v>3.6299999999999999E-2</v>
      </c>
      <c r="S208" s="166"/>
      <c r="T208" s="168">
        <f>SUM(T209:T220)</f>
        <v>0</v>
      </c>
      <c r="AR208" s="169" t="s">
        <v>87</v>
      </c>
      <c r="AT208" s="170" t="s">
        <v>75</v>
      </c>
      <c r="AU208" s="170" t="s">
        <v>84</v>
      </c>
      <c r="AY208" s="169" t="s">
        <v>162</v>
      </c>
      <c r="BK208" s="171">
        <f>SUM(BK209:BK220)</f>
        <v>0</v>
      </c>
    </row>
    <row r="209" spans="1:65" s="2" customFormat="1" ht="22.2" customHeight="1">
      <c r="A209" s="35"/>
      <c r="B209" s="36"/>
      <c r="C209" s="174" t="s">
        <v>378</v>
      </c>
      <c r="D209" s="174" t="s">
        <v>164</v>
      </c>
      <c r="E209" s="175" t="s">
        <v>379</v>
      </c>
      <c r="F209" s="176" t="s">
        <v>380</v>
      </c>
      <c r="G209" s="177" t="s">
        <v>217</v>
      </c>
      <c r="H209" s="178">
        <v>0.6</v>
      </c>
      <c r="I209" s="179"/>
      <c r="J209" s="180">
        <f>ROUND(I209*H209,2)</f>
        <v>0</v>
      </c>
      <c r="K209" s="176" t="s">
        <v>28</v>
      </c>
      <c r="L209" s="40"/>
      <c r="M209" s="181" t="s">
        <v>28</v>
      </c>
      <c r="N209" s="182" t="s">
        <v>47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263</v>
      </c>
      <c r="AT209" s="185" t="s">
        <v>164</v>
      </c>
      <c r="AU209" s="185" t="s">
        <v>87</v>
      </c>
      <c r="AY209" s="18" t="s">
        <v>162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84</v>
      </c>
      <c r="BK209" s="186">
        <f>ROUND(I209*H209,2)</f>
        <v>0</v>
      </c>
      <c r="BL209" s="18" t="s">
        <v>263</v>
      </c>
      <c r="BM209" s="185" t="s">
        <v>381</v>
      </c>
    </row>
    <row r="210" spans="1:65" s="13" customFormat="1" ht="10.199999999999999">
      <c r="B210" s="192"/>
      <c r="C210" s="193"/>
      <c r="D210" s="194" t="s">
        <v>173</v>
      </c>
      <c r="E210" s="195" t="s">
        <v>28</v>
      </c>
      <c r="F210" s="196" t="s">
        <v>382</v>
      </c>
      <c r="G210" s="193"/>
      <c r="H210" s="197">
        <v>0.6</v>
      </c>
      <c r="I210" s="198"/>
      <c r="J210" s="193"/>
      <c r="K210" s="193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173</v>
      </c>
      <c r="AU210" s="203" t="s">
        <v>87</v>
      </c>
      <c r="AV210" s="13" t="s">
        <v>87</v>
      </c>
      <c r="AW210" s="13" t="s">
        <v>36</v>
      </c>
      <c r="AX210" s="13" t="s">
        <v>84</v>
      </c>
      <c r="AY210" s="203" t="s">
        <v>162</v>
      </c>
    </row>
    <row r="211" spans="1:65" s="2" customFormat="1" ht="22.2" customHeight="1">
      <c r="A211" s="35"/>
      <c r="B211" s="36"/>
      <c r="C211" s="225" t="s">
        <v>383</v>
      </c>
      <c r="D211" s="225" t="s">
        <v>228</v>
      </c>
      <c r="E211" s="226" t="s">
        <v>384</v>
      </c>
      <c r="F211" s="227" t="s">
        <v>385</v>
      </c>
      <c r="G211" s="228" t="s">
        <v>217</v>
      </c>
      <c r="H211" s="229">
        <v>0.6</v>
      </c>
      <c r="I211" s="230"/>
      <c r="J211" s="231">
        <f>ROUND(I211*H211,2)</f>
        <v>0</v>
      </c>
      <c r="K211" s="227" t="s">
        <v>28</v>
      </c>
      <c r="L211" s="232"/>
      <c r="M211" s="233" t="s">
        <v>28</v>
      </c>
      <c r="N211" s="234" t="s">
        <v>47</v>
      </c>
      <c r="O211" s="65"/>
      <c r="P211" s="183">
        <f>O211*H211</f>
        <v>0</v>
      </c>
      <c r="Q211" s="183">
        <v>2.1999999999999999E-2</v>
      </c>
      <c r="R211" s="183">
        <f>Q211*H211</f>
        <v>1.3199999999999998E-2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322</v>
      </c>
      <c r="AT211" s="185" t="s">
        <v>228</v>
      </c>
      <c r="AU211" s="185" t="s">
        <v>87</v>
      </c>
      <c r="AY211" s="18" t="s">
        <v>162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84</v>
      </c>
      <c r="BK211" s="186">
        <f>ROUND(I211*H211,2)</f>
        <v>0</v>
      </c>
      <c r="BL211" s="18" t="s">
        <v>263</v>
      </c>
      <c r="BM211" s="185" t="s">
        <v>386</v>
      </c>
    </row>
    <row r="212" spans="1:65" s="13" customFormat="1" ht="10.199999999999999">
      <c r="B212" s="192"/>
      <c r="C212" s="193"/>
      <c r="D212" s="194" t="s">
        <v>173</v>
      </c>
      <c r="E212" s="195" t="s">
        <v>28</v>
      </c>
      <c r="F212" s="196" t="s">
        <v>382</v>
      </c>
      <c r="G212" s="193"/>
      <c r="H212" s="197">
        <v>0.6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173</v>
      </c>
      <c r="AU212" s="203" t="s">
        <v>87</v>
      </c>
      <c r="AV212" s="13" t="s">
        <v>87</v>
      </c>
      <c r="AW212" s="13" t="s">
        <v>36</v>
      </c>
      <c r="AX212" s="13" t="s">
        <v>84</v>
      </c>
      <c r="AY212" s="203" t="s">
        <v>162</v>
      </c>
    </row>
    <row r="213" spans="1:65" s="2" customFormat="1" ht="22.2" customHeight="1">
      <c r="A213" s="35"/>
      <c r="B213" s="36"/>
      <c r="C213" s="174" t="s">
        <v>387</v>
      </c>
      <c r="D213" s="174" t="s">
        <v>164</v>
      </c>
      <c r="E213" s="175" t="s">
        <v>388</v>
      </c>
      <c r="F213" s="176" t="s">
        <v>389</v>
      </c>
      <c r="G213" s="177" t="s">
        <v>390</v>
      </c>
      <c r="H213" s="178">
        <v>22</v>
      </c>
      <c r="I213" s="179"/>
      <c r="J213" s="180">
        <f>ROUND(I213*H213,2)</f>
        <v>0</v>
      </c>
      <c r="K213" s="176" t="s">
        <v>168</v>
      </c>
      <c r="L213" s="40"/>
      <c r="M213" s="181" t="s">
        <v>28</v>
      </c>
      <c r="N213" s="182" t="s">
        <v>47</v>
      </c>
      <c r="O213" s="65"/>
      <c r="P213" s="183">
        <f>O213*H213</f>
        <v>0</v>
      </c>
      <c r="Q213" s="183">
        <v>5.0000000000000002E-5</v>
      </c>
      <c r="R213" s="183">
        <f>Q213*H213</f>
        <v>1.1000000000000001E-3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263</v>
      </c>
      <c r="AT213" s="185" t="s">
        <v>164</v>
      </c>
      <c r="AU213" s="185" t="s">
        <v>87</v>
      </c>
      <c r="AY213" s="18" t="s">
        <v>162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84</v>
      </c>
      <c r="BK213" s="186">
        <f>ROUND(I213*H213,2)</f>
        <v>0</v>
      </c>
      <c r="BL213" s="18" t="s">
        <v>263</v>
      </c>
      <c r="BM213" s="185" t="s">
        <v>391</v>
      </c>
    </row>
    <row r="214" spans="1:65" s="2" customFormat="1" ht="10.199999999999999">
      <c r="A214" s="35"/>
      <c r="B214" s="36"/>
      <c r="C214" s="37"/>
      <c r="D214" s="187" t="s">
        <v>171</v>
      </c>
      <c r="E214" s="37"/>
      <c r="F214" s="188" t="s">
        <v>392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171</v>
      </c>
      <c r="AU214" s="18" t="s">
        <v>87</v>
      </c>
    </row>
    <row r="215" spans="1:65" s="15" customFormat="1" ht="10.199999999999999">
      <c r="B215" s="215"/>
      <c r="C215" s="216"/>
      <c r="D215" s="194" t="s">
        <v>173</v>
      </c>
      <c r="E215" s="217" t="s">
        <v>28</v>
      </c>
      <c r="F215" s="218" t="s">
        <v>393</v>
      </c>
      <c r="G215" s="216"/>
      <c r="H215" s="217" t="s">
        <v>28</v>
      </c>
      <c r="I215" s="219"/>
      <c r="J215" s="216"/>
      <c r="K215" s="216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173</v>
      </c>
      <c r="AU215" s="224" t="s">
        <v>87</v>
      </c>
      <c r="AV215" s="15" t="s">
        <v>84</v>
      </c>
      <c r="AW215" s="15" t="s">
        <v>36</v>
      </c>
      <c r="AX215" s="15" t="s">
        <v>76</v>
      </c>
      <c r="AY215" s="224" t="s">
        <v>162</v>
      </c>
    </row>
    <row r="216" spans="1:65" s="13" customFormat="1" ht="10.199999999999999">
      <c r="B216" s="192"/>
      <c r="C216" s="193"/>
      <c r="D216" s="194" t="s">
        <v>173</v>
      </c>
      <c r="E216" s="195" t="s">
        <v>28</v>
      </c>
      <c r="F216" s="196" t="s">
        <v>290</v>
      </c>
      <c r="G216" s="193"/>
      <c r="H216" s="197">
        <v>22</v>
      </c>
      <c r="I216" s="198"/>
      <c r="J216" s="193"/>
      <c r="K216" s="193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173</v>
      </c>
      <c r="AU216" s="203" t="s">
        <v>87</v>
      </c>
      <c r="AV216" s="13" t="s">
        <v>87</v>
      </c>
      <c r="AW216" s="13" t="s">
        <v>36</v>
      </c>
      <c r="AX216" s="13" t="s">
        <v>84</v>
      </c>
      <c r="AY216" s="203" t="s">
        <v>162</v>
      </c>
    </row>
    <row r="217" spans="1:65" s="2" customFormat="1" ht="30" customHeight="1">
      <c r="A217" s="35"/>
      <c r="B217" s="36"/>
      <c r="C217" s="225" t="s">
        <v>394</v>
      </c>
      <c r="D217" s="225" t="s">
        <v>228</v>
      </c>
      <c r="E217" s="226" t="s">
        <v>395</v>
      </c>
      <c r="F217" s="227" t="s">
        <v>396</v>
      </c>
      <c r="G217" s="228" t="s">
        <v>225</v>
      </c>
      <c r="H217" s="229">
        <v>1</v>
      </c>
      <c r="I217" s="230"/>
      <c r="J217" s="231">
        <f>ROUND(I217*H217,2)</f>
        <v>0</v>
      </c>
      <c r="K217" s="227" t="s">
        <v>28</v>
      </c>
      <c r="L217" s="232"/>
      <c r="M217" s="233" t="s">
        <v>28</v>
      </c>
      <c r="N217" s="234" t="s">
        <v>47</v>
      </c>
      <c r="O217" s="65"/>
      <c r="P217" s="183">
        <f>O217*H217</f>
        <v>0</v>
      </c>
      <c r="Q217" s="183">
        <v>2.1999999999999999E-2</v>
      </c>
      <c r="R217" s="183">
        <f>Q217*H217</f>
        <v>2.1999999999999999E-2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322</v>
      </c>
      <c r="AT217" s="185" t="s">
        <v>228</v>
      </c>
      <c r="AU217" s="185" t="s">
        <v>87</v>
      </c>
      <c r="AY217" s="18" t="s">
        <v>162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84</v>
      </c>
      <c r="BK217" s="186">
        <f>ROUND(I217*H217,2)</f>
        <v>0</v>
      </c>
      <c r="BL217" s="18" t="s">
        <v>263</v>
      </c>
      <c r="BM217" s="185" t="s">
        <v>397</v>
      </c>
    </row>
    <row r="218" spans="1:65" s="13" customFormat="1" ht="10.199999999999999">
      <c r="B218" s="192"/>
      <c r="C218" s="193"/>
      <c r="D218" s="194" t="s">
        <v>173</v>
      </c>
      <c r="E218" s="195" t="s">
        <v>28</v>
      </c>
      <c r="F218" s="196" t="s">
        <v>84</v>
      </c>
      <c r="G218" s="193"/>
      <c r="H218" s="197">
        <v>1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173</v>
      </c>
      <c r="AU218" s="203" t="s">
        <v>87</v>
      </c>
      <c r="AV218" s="13" t="s">
        <v>87</v>
      </c>
      <c r="AW218" s="13" t="s">
        <v>36</v>
      </c>
      <c r="AX218" s="13" t="s">
        <v>84</v>
      </c>
      <c r="AY218" s="203" t="s">
        <v>162</v>
      </c>
    </row>
    <row r="219" spans="1:65" s="2" customFormat="1" ht="40.200000000000003" customHeight="1">
      <c r="A219" s="35"/>
      <c r="B219" s="36"/>
      <c r="C219" s="174" t="s">
        <v>398</v>
      </c>
      <c r="D219" s="174" t="s">
        <v>164</v>
      </c>
      <c r="E219" s="175" t="s">
        <v>399</v>
      </c>
      <c r="F219" s="176" t="s">
        <v>400</v>
      </c>
      <c r="G219" s="177" t="s">
        <v>327</v>
      </c>
      <c r="H219" s="235"/>
      <c r="I219" s="179"/>
      <c r="J219" s="180">
        <f>ROUND(I219*H219,2)</f>
        <v>0</v>
      </c>
      <c r="K219" s="176" t="s">
        <v>168</v>
      </c>
      <c r="L219" s="40"/>
      <c r="M219" s="181" t="s">
        <v>28</v>
      </c>
      <c r="N219" s="182" t="s">
        <v>47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263</v>
      </c>
      <c r="AT219" s="185" t="s">
        <v>164</v>
      </c>
      <c r="AU219" s="185" t="s">
        <v>87</v>
      </c>
      <c r="AY219" s="18" t="s">
        <v>162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84</v>
      </c>
      <c r="BK219" s="186">
        <f>ROUND(I219*H219,2)</f>
        <v>0</v>
      </c>
      <c r="BL219" s="18" t="s">
        <v>263</v>
      </c>
      <c r="BM219" s="185" t="s">
        <v>401</v>
      </c>
    </row>
    <row r="220" spans="1:65" s="2" customFormat="1" ht="10.199999999999999">
      <c r="A220" s="35"/>
      <c r="B220" s="36"/>
      <c r="C220" s="37"/>
      <c r="D220" s="187" t="s">
        <v>171</v>
      </c>
      <c r="E220" s="37"/>
      <c r="F220" s="188" t="s">
        <v>402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171</v>
      </c>
      <c r="AU220" s="18" t="s">
        <v>87</v>
      </c>
    </row>
    <row r="221" spans="1:65" s="12" customFormat="1" ht="22.8" customHeight="1">
      <c r="B221" s="158"/>
      <c r="C221" s="159"/>
      <c r="D221" s="160" t="s">
        <v>75</v>
      </c>
      <c r="E221" s="172" t="s">
        <v>403</v>
      </c>
      <c r="F221" s="172" t="s">
        <v>404</v>
      </c>
      <c r="G221" s="159"/>
      <c r="H221" s="159"/>
      <c r="I221" s="162"/>
      <c r="J221" s="173">
        <f>BK221</f>
        <v>0</v>
      </c>
      <c r="K221" s="159"/>
      <c r="L221" s="164"/>
      <c r="M221" s="165"/>
      <c r="N221" s="166"/>
      <c r="O221" s="166"/>
      <c r="P221" s="167">
        <f>SUM(P222:P227)</f>
        <v>0</v>
      </c>
      <c r="Q221" s="166"/>
      <c r="R221" s="167">
        <f>SUM(R222:R227)</f>
        <v>3.1824600000000001E-2</v>
      </c>
      <c r="S221" s="166"/>
      <c r="T221" s="168">
        <f>SUM(T222:T227)</f>
        <v>0</v>
      </c>
      <c r="AR221" s="169" t="s">
        <v>87</v>
      </c>
      <c r="AT221" s="170" t="s">
        <v>75</v>
      </c>
      <c r="AU221" s="170" t="s">
        <v>84</v>
      </c>
      <c r="AY221" s="169" t="s">
        <v>162</v>
      </c>
      <c r="BK221" s="171">
        <f>SUM(BK222:BK227)</f>
        <v>0</v>
      </c>
    </row>
    <row r="222" spans="1:65" s="2" customFormat="1" ht="22.2" customHeight="1">
      <c r="A222" s="35"/>
      <c r="B222" s="36"/>
      <c r="C222" s="174" t="s">
        <v>405</v>
      </c>
      <c r="D222" s="174" t="s">
        <v>164</v>
      </c>
      <c r="E222" s="175" t="s">
        <v>406</v>
      </c>
      <c r="F222" s="176" t="s">
        <v>407</v>
      </c>
      <c r="G222" s="177" t="s">
        <v>217</v>
      </c>
      <c r="H222" s="178">
        <v>109.74</v>
      </c>
      <c r="I222" s="179"/>
      <c r="J222" s="180">
        <f>ROUND(I222*H222,2)</f>
        <v>0</v>
      </c>
      <c r="K222" s="176" t="s">
        <v>168</v>
      </c>
      <c r="L222" s="40"/>
      <c r="M222" s="181" t="s">
        <v>28</v>
      </c>
      <c r="N222" s="182" t="s">
        <v>47</v>
      </c>
      <c r="O222" s="65"/>
      <c r="P222" s="183">
        <f>O222*H222</f>
        <v>0</v>
      </c>
      <c r="Q222" s="183">
        <v>2.9E-4</v>
      </c>
      <c r="R222" s="183">
        <f>Q222*H222</f>
        <v>3.1824600000000001E-2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263</v>
      </c>
      <c r="AT222" s="185" t="s">
        <v>164</v>
      </c>
      <c r="AU222" s="185" t="s">
        <v>87</v>
      </c>
      <c r="AY222" s="18" t="s">
        <v>162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84</v>
      </c>
      <c r="BK222" s="186">
        <f>ROUND(I222*H222,2)</f>
        <v>0</v>
      </c>
      <c r="BL222" s="18" t="s">
        <v>263</v>
      </c>
      <c r="BM222" s="185" t="s">
        <v>408</v>
      </c>
    </row>
    <row r="223" spans="1:65" s="2" customFormat="1" ht="10.199999999999999">
      <c r="A223" s="35"/>
      <c r="B223" s="36"/>
      <c r="C223" s="37"/>
      <c r="D223" s="187" t="s">
        <v>171</v>
      </c>
      <c r="E223" s="37"/>
      <c r="F223" s="188" t="s">
        <v>409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171</v>
      </c>
      <c r="AU223" s="18" t="s">
        <v>87</v>
      </c>
    </row>
    <row r="224" spans="1:65" s="15" customFormat="1" ht="10.199999999999999">
      <c r="B224" s="215"/>
      <c r="C224" s="216"/>
      <c r="D224" s="194" t="s">
        <v>173</v>
      </c>
      <c r="E224" s="217" t="s">
        <v>28</v>
      </c>
      <c r="F224" s="218" t="s">
        <v>410</v>
      </c>
      <c r="G224" s="216"/>
      <c r="H224" s="217" t="s">
        <v>28</v>
      </c>
      <c r="I224" s="219"/>
      <c r="J224" s="216"/>
      <c r="K224" s="216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173</v>
      </c>
      <c r="AU224" s="224" t="s">
        <v>87</v>
      </c>
      <c r="AV224" s="15" t="s">
        <v>84</v>
      </c>
      <c r="AW224" s="15" t="s">
        <v>36</v>
      </c>
      <c r="AX224" s="15" t="s">
        <v>76</v>
      </c>
      <c r="AY224" s="224" t="s">
        <v>162</v>
      </c>
    </row>
    <row r="225" spans="1:65" s="13" customFormat="1" ht="10.199999999999999">
      <c r="B225" s="192"/>
      <c r="C225" s="193"/>
      <c r="D225" s="194" t="s">
        <v>173</v>
      </c>
      <c r="E225" s="195" t="s">
        <v>28</v>
      </c>
      <c r="F225" s="196" t="s">
        <v>411</v>
      </c>
      <c r="G225" s="193"/>
      <c r="H225" s="197">
        <v>79.739999999999995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173</v>
      </c>
      <c r="AU225" s="203" t="s">
        <v>87</v>
      </c>
      <c r="AV225" s="13" t="s">
        <v>87</v>
      </c>
      <c r="AW225" s="13" t="s">
        <v>36</v>
      </c>
      <c r="AX225" s="13" t="s">
        <v>76</v>
      </c>
      <c r="AY225" s="203" t="s">
        <v>162</v>
      </c>
    </row>
    <row r="226" spans="1:65" s="13" customFormat="1" ht="10.199999999999999">
      <c r="B226" s="192"/>
      <c r="C226" s="193"/>
      <c r="D226" s="194" t="s">
        <v>173</v>
      </c>
      <c r="E226" s="195" t="s">
        <v>28</v>
      </c>
      <c r="F226" s="196" t="s">
        <v>412</v>
      </c>
      <c r="G226" s="193"/>
      <c r="H226" s="197">
        <v>30</v>
      </c>
      <c r="I226" s="198"/>
      <c r="J226" s="193"/>
      <c r="K226" s="193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173</v>
      </c>
      <c r="AU226" s="203" t="s">
        <v>87</v>
      </c>
      <c r="AV226" s="13" t="s">
        <v>87</v>
      </c>
      <c r="AW226" s="13" t="s">
        <v>36</v>
      </c>
      <c r="AX226" s="13" t="s">
        <v>76</v>
      </c>
      <c r="AY226" s="203" t="s">
        <v>162</v>
      </c>
    </row>
    <row r="227" spans="1:65" s="14" customFormat="1" ht="10.199999999999999">
      <c r="B227" s="204"/>
      <c r="C227" s="205"/>
      <c r="D227" s="194" t="s">
        <v>173</v>
      </c>
      <c r="E227" s="206" t="s">
        <v>28</v>
      </c>
      <c r="F227" s="207" t="s">
        <v>176</v>
      </c>
      <c r="G227" s="205"/>
      <c r="H227" s="208">
        <v>109.74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173</v>
      </c>
      <c r="AU227" s="214" t="s">
        <v>87</v>
      </c>
      <c r="AV227" s="14" t="s">
        <v>169</v>
      </c>
      <c r="AW227" s="14" t="s">
        <v>36</v>
      </c>
      <c r="AX227" s="14" t="s">
        <v>84</v>
      </c>
      <c r="AY227" s="214" t="s">
        <v>162</v>
      </c>
    </row>
    <row r="228" spans="1:65" s="12" customFormat="1" ht="25.95" customHeight="1">
      <c r="B228" s="158"/>
      <c r="C228" s="159"/>
      <c r="D228" s="160" t="s">
        <v>75</v>
      </c>
      <c r="E228" s="161" t="s">
        <v>413</v>
      </c>
      <c r="F228" s="161" t="s">
        <v>414</v>
      </c>
      <c r="G228" s="159"/>
      <c r="H228" s="159"/>
      <c r="I228" s="162"/>
      <c r="J228" s="163">
        <f>BK228</f>
        <v>0</v>
      </c>
      <c r="K228" s="159"/>
      <c r="L228" s="164"/>
      <c r="M228" s="165"/>
      <c r="N228" s="166"/>
      <c r="O228" s="166"/>
      <c r="P228" s="167">
        <f>SUM(P229:P230)</f>
        <v>0</v>
      </c>
      <c r="Q228" s="166"/>
      <c r="R228" s="167">
        <f>SUM(R229:R230)</f>
        <v>0</v>
      </c>
      <c r="S228" s="166"/>
      <c r="T228" s="168">
        <f>SUM(T229:T230)</f>
        <v>0</v>
      </c>
      <c r="AR228" s="169" t="s">
        <v>169</v>
      </c>
      <c r="AT228" s="170" t="s">
        <v>75</v>
      </c>
      <c r="AU228" s="170" t="s">
        <v>76</v>
      </c>
      <c r="AY228" s="169" t="s">
        <v>162</v>
      </c>
      <c r="BK228" s="171">
        <f>SUM(BK229:BK230)</f>
        <v>0</v>
      </c>
    </row>
    <row r="229" spans="1:65" s="2" customFormat="1" ht="14.4" customHeight="1">
      <c r="A229" s="35"/>
      <c r="B229" s="36"/>
      <c r="C229" s="174" t="s">
        <v>415</v>
      </c>
      <c r="D229" s="174" t="s">
        <v>164</v>
      </c>
      <c r="E229" s="175" t="s">
        <v>416</v>
      </c>
      <c r="F229" s="176" t="s">
        <v>417</v>
      </c>
      <c r="G229" s="177" t="s">
        <v>418</v>
      </c>
      <c r="H229" s="178">
        <v>24</v>
      </c>
      <c r="I229" s="179"/>
      <c r="J229" s="180">
        <f>ROUND(I229*H229,2)</f>
        <v>0</v>
      </c>
      <c r="K229" s="176" t="s">
        <v>28</v>
      </c>
      <c r="L229" s="40"/>
      <c r="M229" s="181" t="s">
        <v>28</v>
      </c>
      <c r="N229" s="182" t="s">
        <v>47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419</v>
      </c>
      <c r="AT229" s="185" t="s">
        <v>164</v>
      </c>
      <c r="AU229" s="185" t="s">
        <v>84</v>
      </c>
      <c r="AY229" s="18" t="s">
        <v>162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84</v>
      </c>
      <c r="BK229" s="186">
        <f>ROUND(I229*H229,2)</f>
        <v>0</v>
      </c>
      <c r="BL229" s="18" t="s">
        <v>419</v>
      </c>
      <c r="BM229" s="185" t="s">
        <v>420</v>
      </c>
    </row>
    <row r="230" spans="1:65" s="13" customFormat="1" ht="10.199999999999999">
      <c r="B230" s="192"/>
      <c r="C230" s="193"/>
      <c r="D230" s="194" t="s">
        <v>173</v>
      </c>
      <c r="E230" s="195" t="s">
        <v>28</v>
      </c>
      <c r="F230" s="196" t="s">
        <v>299</v>
      </c>
      <c r="G230" s="193"/>
      <c r="H230" s="197">
        <v>24</v>
      </c>
      <c r="I230" s="198"/>
      <c r="J230" s="193"/>
      <c r="K230" s="193"/>
      <c r="L230" s="199"/>
      <c r="M230" s="236"/>
      <c r="N230" s="237"/>
      <c r="O230" s="237"/>
      <c r="P230" s="237"/>
      <c r="Q230" s="237"/>
      <c r="R230" s="237"/>
      <c r="S230" s="237"/>
      <c r="T230" s="238"/>
      <c r="AT230" s="203" t="s">
        <v>173</v>
      </c>
      <c r="AU230" s="203" t="s">
        <v>84</v>
      </c>
      <c r="AV230" s="13" t="s">
        <v>87</v>
      </c>
      <c r="AW230" s="13" t="s">
        <v>36</v>
      </c>
      <c r="AX230" s="13" t="s">
        <v>84</v>
      </c>
      <c r="AY230" s="203" t="s">
        <v>162</v>
      </c>
    </row>
    <row r="231" spans="1:65" s="2" customFormat="1" ht="6.9" customHeight="1">
      <c r="A231" s="35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0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algorithmName="SHA-512" hashValue="cPCJfwRHQ6tSRJBJDoF96r8EnveXV8K/EEybMHi6vt6TAQQsYZZ17WbaJbXS99FXg1l1hL/vT8WbShP2wpHQUw==" saltValue="sh6TCwW/rZNn3KoY6aBrkBRUs/wNBt9gXitY0NUQwU9OpbqmJ6Aind1/f5lU+LDVii9tbDRYhy7yodEeoqc6ZA==" spinCount="100000" sheet="1" objects="1" scenarios="1" formatColumns="0" formatRows="0" autoFilter="0"/>
  <autoFilter ref="C93:K23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3" r:id="rId2"/>
    <hyperlink ref="F106" r:id="rId3"/>
    <hyperlink ref="F110" r:id="rId4"/>
    <hyperlink ref="F116" r:id="rId5"/>
    <hyperlink ref="F121" r:id="rId6"/>
    <hyperlink ref="F126" r:id="rId7"/>
    <hyperlink ref="F130" r:id="rId8"/>
    <hyperlink ref="F143" r:id="rId9"/>
    <hyperlink ref="F147" r:id="rId10"/>
    <hyperlink ref="F154" r:id="rId11"/>
    <hyperlink ref="F159" r:id="rId12"/>
    <hyperlink ref="F174" r:id="rId13"/>
    <hyperlink ref="F178" r:id="rId14"/>
    <hyperlink ref="F183" r:id="rId15"/>
    <hyperlink ref="F186" r:id="rId16"/>
    <hyperlink ref="F192" r:id="rId17"/>
    <hyperlink ref="F195" r:id="rId18"/>
    <hyperlink ref="F202" r:id="rId19"/>
    <hyperlink ref="F207" r:id="rId20"/>
    <hyperlink ref="F214" r:id="rId21"/>
    <hyperlink ref="F220" r:id="rId22"/>
    <hyperlink ref="F223" r:id="rId2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71093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90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421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91</v>
      </c>
      <c r="G11" s="35"/>
      <c r="H11" s="35"/>
      <c r="I11" s="106" t="s">
        <v>20</v>
      </c>
      <c r="J11" s="108" t="s">
        <v>126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ROUND((SUM(BE88:BE167)),  2)</f>
        <v>0</v>
      </c>
      <c r="G33" s="35"/>
      <c r="H33" s="35"/>
      <c r="I33" s="119">
        <v>0.21</v>
      </c>
      <c r="J33" s="118">
        <f>ROUND(((SUM(BE88:BE167))*I33),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ROUND((SUM(BF88:BF167)),  2)</f>
        <v>0</v>
      </c>
      <c r="G34" s="35"/>
      <c r="H34" s="35"/>
      <c r="I34" s="119">
        <v>0.15</v>
      </c>
      <c r="J34" s="118">
        <f>ROUND(((SUM(BF88:BF167))*I34),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ROUND((SUM(BG88:BG167)),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ROUND((SUM(BH88:BH167)),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ROUND((SUM(BI88:BI167)),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02 - D.1.1 - SO.01.b - Sklad jízdních kol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customHeight="1">
      <c r="B62" s="141"/>
      <c r="C62" s="142"/>
      <c r="D62" s="143" t="s">
        <v>134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95" customHeight="1">
      <c r="B63" s="141"/>
      <c r="C63" s="142"/>
      <c r="D63" s="143" t="s">
        <v>135</v>
      </c>
      <c r="E63" s="144"/>
      <c r="F63" s="144"/>
      <c r="G63" s="144"/>
      <c r="H63" s="144"/>
      <c r="I63" s="144"/>
      <c r="J63" s="145">
        <f>J116</f>
        <v>0</v>
      </c>
      <c r="K63" s="142"/>
      <c r="L63" s="146"/>
    </row>
    <row r="64" spans="1:47" s="10" customFormat="1" ht="19.95" customHeight="1">
      <c r="B64" s="141"/>
      <c r="C64" s="142"/>
      <c r="D64" s="143" t="s">
        <v>137</v>
      </c>
      <c r="E64" s="144"/>
      <c r="F64" s="144"/>
      <c r="G64" s="144"/>
      <c r="H64" s="144"/>
      <c r="I64" s="144"/>
      <c r="J64" s="145">
        <f>J119</f>
        <v>0</v>
      </c>
      <c r="K64" s="142"/>
      <c r="L64" s="146"/>
    </row>
    <row r="65" spans="1:31" s="10" customFormat="1" ht="19.95" customHeight="1">
      <c r="B65" s="141"/>
      <c r="C65" s="142"/>
      <c r="D65" s="143" t="s">
        <v>139</v>
      </c>
      <c r="E65" s="144"/>
      <c r="F65" s="144"/>
      <c r="G65" s="144"/>
      <c r="H65" s="144"/>
      <c r="I65" s="144"/>
      <c r="J65" s="145">
        <f>J131</f>
        <v>0</v>
      </c>
      <c r="K65" s="142"/>
      <c r="L65" s="146"/>
    </row>
    <row r="66" spans="1:31" s="9" customFormat="1" ht="24.9" customHeight="1">
      <c r="B66" s="135"/>
      <c r="C66" s="136"/>
      <c r="D66" s="137" t="s">
        <v>140</v>
      </c>
      <c r="E66" s="138"/>
      <c r="F66" s="138"/>
      <c r="G66" s="138"/>
      <c r="H66" s="138"/>
      <c r="I66" s="138"/>
      <c r="J66" s="139">
        <f>J134</f>
        <v>0</v>
      </c>
      <c r="K66" s="136"/>
      <c r="L66" s="140"/>
    </row>
    <row r="67" spans="1:31" s="10" customFormat="1" ht="19.95" customHeight="1">
      <c r="B67" s="141"/>
      <c r="C67" s="142"/>
      <c r="D67" s="143" t="s">
        <v>143</v>
      </c>
      <c r="E67" s="144"/>
      <c r="F67" s="144"/>
      <c r="G67" s="144"/>
      <c r="H67" s="144"/>
      <c r="I67" s="144"/>
      <c r="J67" s="145">
        <f>J135</f>
        <v>0</v>
      </c>
      <c r="K67" s="142"/>
      <c r="L67" s="146"/>
    </row>
    <row r="68" spans="1:31" s="10" customFormat="1" ht="19.95" customHeight="1">
      <c r="B68" s="141"/>
      <c r="C68" s="142"/>
      <c r="D68" s="143" t="s">
        <v>144</v>
      </c>
      <c r="E68" s="144"/>
      <c r="F68" s="144"/>
      <c r="G68" s="144"/>
      <c r="H68" s="144"/>
      <c r="I68" s="144"/>
      <c r="J68" s="145">
        <f>J154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147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4.4" customHeight="1">
      <c r="A78" s="35"/>
      <c r="B78" s="36"/>
      <c r="C78" s="37"/>
      <c r="D78" s="37"/>
      <c r="E78" s="374" t="str">
        <f>E7</f>
        <v>Modernizace dopravního hřiště Chomutov</v>
      </c>
      <c r="F78" s="375"/>
      <c r="G78" s="375"/>
      <c r="H78" s="37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124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7"/>
      <c r="D80" s="37"/>
      <c r="E80" s="331" t="str">
        <f>E9</f>
        <v>02 - D.1.1 - SO.01.b - Sklad jízdních kol</v>
      </c>
      <c r="F80" s="376"/>
      <c r="G80" s="376"/>
      <c r="H80" s="37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22</v>
      </c>
      <c r="D82" s="37"/>
      <c r="E82" s="37"/>
      <c r="F82" s="28" t="str">
        <f>F12</f>
        <v>Chomutov</v>
      </c>
      <c r="G82" s="37"/>
      <c r="H82" s="37"/>
      <c r="I82" s="30" t="s">
        <v>24</v>
      </c>
      <c r="J82" s="60" t="str">
        <f>IF(J12="","",J12)</f>
        <v>23. 9. 2021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6.4" customHeight="1">
      <c r="A84" s="35"/>
      <c r="B84" s="36"/>
      <c r="C84" s="30" t="s">
        <v>26</v>
      </c>
      <c r="D84" s="37"/>
      <c r="E84" s="37"/>
      <c r="F84" s="28" t="str">
        <f>E15</f>
        <v>Statutární město Chomutov</v>
      </c>
      <c r="G84" s="37"/>
      <c r="H84" s="37"/>
      <c r="I84" s="30" t="s">
        <v>33</v>
      </c>
      <c r="J84" s="33" t="str">
        <f>E21</f>
        <v>ing.Břetislav Sedláček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6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37</v>
      </c>
      <c r="J85" s="33" t="str">
        <f>E24</f>
        <v>Švandrlík Milan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148</v>
      </c>
      <c r="D87" s="150" t="s">
        <v>61</v>
      </c>
      <c r="E87" s="150" t="s">
        <v>57</v>
      </c>
      <c r="F87" s="150" t="s">
        <v>58</v>
      </c>
      <c r="G87" s="150" t="s">
        <v>149</v>
      </c>
      <c r="H87" s="150" t="s">
        <v>150</v>
      </c>
      <c r="I87" s="150" t="s">
        <v>151</v>
      </c>
      <c r="J87" s="150" t="s">
        <v>130</v>
      </c>
      <c r="K87" s="151" t="s">
        <v>152</v>
      </c>
      <c r="L87" s="152"/>
      <c r="M87" s="69" t="s">
        <v>28</v>
      </c>
      <c r="N87" s="70" t="s">
        <v>46</v>
      </c>
      <c r="O87" s="70" t="s">
        <v>153</v>
      </c>
      <c r="P87" s="70" t="s">
        <v>154</v>
      </c>
      <c r="Q87" s="70" t="s">
        <v>155</v>
      </c>
      <c r="R87" s="70" t="s">
        <v>156</v>
      </c>
      <c r="S87" s="70" t="s">
        <v>157</v>
      </c>
      <c r="T87" s="71" t="s">
        <v>158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>
      <c r="A88" s="35"/>
      <c r="B88" s="36"/>
      <c r="C88" s="76" t="s">
        <v>159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P89+P134</f>
        <v>0</v>
      </c>
      <c r="Q88" s="73"/>
      <c r="R88" s="155">
        <f>R89+R134</f>
        <v>12.069358980000001</v>
      </c>
      <c r="S88" s="73"/>
      <c r="T88" s="156">
        <f>T89+T134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131</v>
      </c>
      <c r="BK88" s="157">
        <f>BK89+BK134</f>
        <v>0</v>
      </c>
    </row>
    <row r="89" spans="1:65" s="12" customFormat="1" ht="25.95" customHeight="1">
      <c r="B89" s="158"/>
      <c r="C89" s="159"/>
      <c r="D89" s="160" t="s">
        <v>75</v>
      </c>
      <c r="E89" s="161" t="s">
        <v>160</v>
      </c>
      <c r="F89" s="161" t="s">
        <v>161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P90+P106+P116+P119+P131</f>
        <v>0</v>
      </c>
      <c r="Q89" s="166"/>
      <c r="R89" s="167">
        <f>R90+R106+R116+R119+R131</f>
        <v>11.46555363</v>
      </c>
      <c r="S89" s="166"/>
      <c r="T89" s="168">
        <f>T90+T106+T116+T119+T131</f>
        <v>0</v>
      </c>
      <c r="AR89" s="169" t="s">
        <v>84</v>
      </c>
      <c r="AT89" s="170" t="s">
        <v>75</v>
      </c>
      <c r="AU89" s="170" t="s">
        <v>76</v>
      </c>
      <c r="AY89" s="169" t="s">
        <v>162</v>
      </c>
      <c r="BK89" s="171">
        <f>BK90+BK106+BK116+BK119+BK131</f>
        <v>0</v>
      </c>
    </row>
    <row r="90" spans="1:65" s="12" customFormat="1" ht="22.8" customHeight="1">
      <c r="B90" s="158"/>
      <c r="C90" s="159"/>
      <c r="D90" s="160" t="s">
        <v>75</v>
      </c>
      <c r="E90" s="172" t="s">
        <v>84</v>
      </c>
      <c r="F90" s="172" t="s">
        <v>163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SUM(P91:P105)</f>
        <v>0</v>
      </c>
      <c r="Q90" s="166"/>
      <c r="R90" s="167">
        <f>SUM(R91:R105)</f>
        <v>0</v>
      </c>
      <c r="S90" s="166"/>
      <c r="T90" s="168">
        <f>SUM(T91:T105)</f>
        <v>0</v>
      </c>
      <c r="AR90" s="169" t="s">
        <v>84</v>
      </c>
      <c r="AT90" s="170" t="s">
        <v>75</v>
      </c>
      <c r="AU90" s="170" t="s">
        <v>84</v>
      </c>
      <c r="AY90" s="169" t="s">
        <v>162</v>
      </c>
      <c r="BK90" s="171">
        <f>SUM(BK91:BK105)</f>
        <v>0</v>
      </c>
    </row>
    <row r="91" spans="1:65" s="2" customFormat="1" ht="34.799999999999997" customHeight="1">
      <c r="A91" s="35"/>
      <c r="B91" s="36"/>
      <c r="C91" s="174" t="s">
        <v>84</v>
      </c>
      <c r="D91" s="174" t="s">
        <v>164</v>
      </c>
      <c r="E91" s="175" t="s">
        <v>165</v>
      </c>
      <c r="F91" s="176" t="s">
        <v>166</v>
      </c>
      <c r="G91" s="177" t="s">
        <v>167</v>
      </c>
      <c r="H91" s="178">
        <v>5.4720000000000004</v>
      </c>
      <c r="I91" s="179"/>
      <c r="J91" s="180">
        <f>ROUND(I91*H91,2)</f>
        <v>0</v>
      </c>
      <c r="K91" s="176" t="s">
        <v>168</v>
      </c>
      <c r="L91" s="40"/>
      <c r="M91" s="181" t="s">
        <v>28</v>
      </c>
      <c r="N91" s="182" t="s">
        <v>47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169</v>
      </c>
      <c r="AT91" s="185" t="s">
        <v>164</v>
      </c>
      <c r="AU91" s="185" t="s">
        <v>87</v>
      </c>
      <c r="AY91" s="18" t="s">
        <v>162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84</v>
      </c>
      <c r="BK91" s="186">
        <f>ROUND(I91*H91,2)</f>
        <v>0</v>
      </c>
      <c r="BL91" s="18" t="s">
        <v>169</v>
      </c>
      <c r="BM91" s="185" t="s">
        <v>422</v>
      </c>
    </row>
    <row r="92" spans="1:65" s="2" customFormat="1" ht="10.199999999999999">
      <c r="A92" s="35"/>
      <c r="B92" s="36"/>
      <c r="C92" s="37"/>
      <c r="D92" s="187" t="s">
        <v>171</v>
      </c>
      <c r="E92" s="37"/>
      <c r="F92" s="188" t="s">
        <v>172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171</v>
      </c>
      <c r="AU92" s="18" t="s">
        <v>87</v>
      </c>
    </row>
    <row r="93" spans="1:65" s="13" customFormat="1" ht="10.199999999999999">
      <c r="B93" s="192"/>
      <c r="C93" s="193"/>
      <c r="D93" s="194" t="s">
        <v>173</v>
      </c>
      <c r="E93" s="195" t="s">
        <v>28</v>
      </c>
      <c r="F93" s="196" t="s">
        <v>423</v>
      </c>
      <c r="G93" s="193"/>
      <c r="H93" s="197">
        <v>5.4720000000000004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173</v>
      </c>
      <c r="AU93" s="203" t="s">
        <v>87</v>
      </c>
      <c r="AV93" s="13" t="s">
        <v>87</v>
      </c>
      <c r="AW93" s="13" t="s">
        <v>36</v>
      </c>
      <c r="AX93" s="13" t="s">
        <v>84</v>
      </c>
      <c r="AY93" s="203" t="s">
        <v>162</v>
      </c>
    </row>
    <row r="94" spans="1:65" s="2" customFormat="1" ht="57.6" customHeight="1">
      <c r="A94" s="35"/>
      <c r="B94" s="36"/>
      <c r="C94" s="174" t="s">
        <v>87</v>
      </c>
      <c r="D94" s="174" t="s">
        <v>164</v>
      </c>
      <c r="E94" s="175" t="s">
        <v>177</v>
      </c>
      <c r="F94" s="176" t="s">
        <v>178</v>
      </c>
      <c r="G94" s="177" t="s">
        <v>167</v>
      </c>
      <c r="H94" s="178">
        <v>5.4720000000000004</v>
      </c>
      <c r="I94" s="179"/>
      <c r="J94" s="180">
        <f>ROUND(I94*H94,2)</f>
        <v>0</v>
      </c>
      <c r="K94" s="176" t="s">
        <v>168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169</v>
      </c>
      <c r="AT94" s="185" t="s">
        <v>164</v>
      </c>
      <c r="AU94" s="185" t="s">
        <v>87</v>
      </c>
      <c r="AY94" s="18" t="s">
        <v>162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169</v>
      </c>
      <c r="BM94" s="185" t="s">
        <v>424</v>
      </c>
    </row>
    <row r="95" spans="1:65" s="2" customFormat="1" ht="10.199999999999999">
      <c r="A95" s="35"/>
      <c r="B95" s="36"/>
      <c r="C95" s="37"/>
      <c r="D95" s="187" t="s">
        <v>171</v>
      </c>
      <c r="E95" s="37"/>
      <c r="F95" s="188" t="s">
        <v>180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171</v>
      </c>
      <c r="AU95" s="18" t="s">
        <v>87</v>
      </c>
    </row>
    <row r="96" spans="1:65" s="13" customFormat="1" ht="10.199999999999999">
      <c r="B96" s="192"/>
      <c r="C96" s="193"/>
      <c r="D96" s="194" t="s">
        <v>173</v>
      </c>
      <c r="E96" s="195" t="s">
        <v>28</v>
      </c>
      <c r="F96" s="196" t="s">
        <v>425</v>
      </c>
      <c r="G96" s="193"/>
      <c r="H96" s="197">
        <v>5.4720000000000004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173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162</v>
      </c>
    </row>
    <row r="97" spans="1:65" s="2" customFormat="1" ht="60.6" customHeight="1">
      <c r="A97" s="35"/>
      <c r="B97" s="36"/>
      <c r="C97" s="174" t="s">
        <v>182</v>
      </c>
      <c r="D97" s="174" t="s">
        <v>164</v>
      </c>
      <c r="E97" s="175" t="s">
        <v>183</v>
      </c>
      <c r="F97" s="176" t="s">
        <v>184</v>
      </c>
      <c r="G97" s="177" t="s">
        <v>167</v>
      </c>
      <c r="H97" s="178">
        <v>27.36</v>
      </c>
      <c r="I97" s="179"/>
      <c r="J97" s="180">
        <f>ROUND(I97*H97,2)</f>
        <v>0</v>
      </c>
      <c r="K97" s="176" t="s">
        <v>168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169</v>
      </c>
      <c r="AT97" s="185" t="s">
        <v>164</v>
      </c>
      <c r="AU97" s="185" t="s">
        <v>87</v>
      </c>
      <c r="AY97" s="18" t="s">
        <v>162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169</v>
      </c>
      <c r="BM97" s="185" t="s">
        <v>426</v>
      </c>
    </row>
    <row r="98" spans="1:65" s="2" customFormat="1" ht="10.199999999999999">
      <c r="A98" s="35"/>
      <c r="B98" s="36"/>
      <c r="C98" s="37"/>
      <c r="D98" s="187" t="s">
        <v>171</v>
      </c>
      <c r="E98" s="37"/>
      <c r="F98" s="188" t="s">
        <v>186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171</v>
      </c>
      <c r="AU98" s="18" t="s">
        <v>87</v>
      </c>
    </row>
    <row r="99" spans="1:65" s="15" customFormat="1" ht="10.199999999999999">
      <c r="B99" s="215"/>
      <c r="C99" s="216"/>
      <c r="D99" s="194" t="s">
        <v>173</v>
      </c>
      <c r="E99" s="217" t="s">
        <v>28</v>
      </c>
      <c r="F99" s="218" t="s">
        <v>187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173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162</v>
      </c>
    </row>
    <row r="100" spans="1:65" s="13" customFormat="1" ht="10.199999999999999">
      <c r="B100" s="192"/>
      <c r="C100" s="193"/>
      <c r="D100" s="194" t="s">
        <v>173</v>
      </c>
      <c r="E100" s="195" t="s">
        <v>28</v>
      </c>
      <c r="F100" s="196" t="s">
        <v>427</v>
      </c>
      <c r="G100" s="193"/>
      <c r="H100" s="197">
        <v>27.36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173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162</v>
      </c>
    </row>
    <row r="101" spans="1:65" s="2" customFormat="1" ht="34.799999999999997" customHeight="1">
      <c r="A101" s="35"/>
      <c r="B101" s="36"/>
      <c r="C101" s="174" t="s">
        <v>169</v>
      </c>
      <c r="D101" s="174" t="s">
        <v>164</v>
      </c>
      <c r="E101" s="175" t="s">
        <v>189</v>
      </c>
      <c r="F101" s="176" t="s">
        <v>190</v>
      </c>
      <c r="G101" s="177" t="s">
        <v>167</v>
      </c>
      <c r="H101" s="178">
        <v>5.4720000000000004</v>
      </c>
      <c r="I101" s="179"/>
      <c r="J101" s="180">
        <f>ROUND(I101*H101,2)</f>
        <v>0</v>
      </c>
      <c r="K101" s="176" t="s">
        <v>168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169</v>
      </c>
      <c r="AT101" s="185" t="s">
        <v>164</v>
      </c>
      <c r="AU101" s="185" t="s">
        <v>87</v>
      </c>
      <c r="AY101" s="18" t="s">
        <v>162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169</v>
      </c>
      <c r="BM101" s="185" t="s">
        <v>428</v>
      </c>
    </row>
    <row r="102" spans="1:65" s="2" customFormat="1" ht="10.199999999999999">
      <c r="A102" s="35"/>
      <c r="B102" s="36"/>
      <c r="C102" s="37"/>
      <c r="D102" s="187" t="s">
        <v>171</v>
      </c>
      <c r="E102" s="37"/>
      <c r="F102" s="188" t="s">
        <v>192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171</v>
      </c>
      <c r="AU102" s="18" t="s">
        <v>87</v>
      </c>
    </row>
    <row r="103" spans="1:65" s="13" customFormat="1" ht="10.199999999999999">
      <c r="B103" s="192"/>
      <c r="C103" s="193"/>
      <c r="D103" s="194" t="s">
        <v>173</v>
      </c>
      <c r="E103" s="195" t="s">
        <v>28</v>
      </c>
      <c r="F103" s="196" t="s">
        <v>425</v>
      </c>
      <c r="G103" s="193"/>
      <c r="H103" s="197">
        <v>5.4720000000000004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173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162</v>
      </c>
    </row>
    <row r="104" spans="1:65" s="2" customFormat="1" ht="34.799999999999997" customHeight="1">
      <c r="A104" s="35"/>
      <c r="B104" s="36"/>
      <c r="C104" s="174" t="s">
        <v>193</v>
      </c>
      <c r="D104" s="174" t="s">
        <v>164</v>
      </c>
      <c r="E104" s="175" t="s">
        <v>194</v>
      </c>
      <c r="F104" s="176" t="s">
        <v>195</v>
      </c>
      <c r="G104" s="177" t="s">
        <v>196</v>
      </c>
      <c r="H104" s="178">
        <v>9.85</v>
      </c>
      <c r="I104" s="179"/>
      <c r="J104" s="180">
        <f>ROUND(I104*H104,2)</f>
        <v>0</v>
      </c>
      <c r="K104" s="176" t="s">
        <v>28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169</v>
      </c>
      <c r="AT104" s="185" t="s">
        <v>164</v>
      </c>
      <c r="AU104" s="185" t="s">
        <v>87</v>
      </c>
      <c r="AY104" s="18" t="s">
        <v>162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169</v>
      </c>
      <c r="BM104" s="185" t="s">
        <v>429</v>
      </c>
    </row>
    <row r="105" spans="1:65" s="13" customFormat="1" ht="10.199999999999999">
      <c r="B105" s="192"/>
      <c r="C105" s="193"/>
      <c r="D105" s="194" t="s">
        <v>173</v>
      </c>
      <c r="E105" s="195" t="s">
        <v>28</v>
      </c>
      <c r="F105" s="196" t="s">
        <v>430</v>
      </c>
      <c r="G105" s="193"/>
      <c r="H105" s="197">
        <v>9.85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173</v>
      </c>
      <c r="AU105" s="203" t="s">
        <v>87</v>
      </c>
      <c r="AV105" s="13" t="s">
        <v>87</v>
      </c>
      <c r="AW105" s="13" t="s">
        <v>36</v>
      </c>
      <c r="AX105" s="13" t="s">
        <v>84</v>
      </c>
      <c r="AY105" s="203" t="s">
        <v>162</v>
      </c>
    </row>
    <row r="106" spans="1:65" s="12" customFormat="1" ht="22.8" customHeight="1">
      <c r="B106" s="158"/>
      <c r="C106" s="159"/>
      <c r="D106" s="160" t="s">
        <v>75</v>
      </c>
      <c r="E106" s="172" t="s">
        <v>87</v>
      </c>
      <c r="F106" s="172" t="s">
        <v>199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SUM(P107:P115)</f>
        <v>0</v>
      </c>
      <c r="Q106" s="166"/>
      <c r="R106" s="167">
        <f>SUM(R107:R115)</f>
        <v>11.41935363</v>
      </c>
      <c r="S106" s="166"/>
      <c r="T106" s="168">
        <f>SUM(T107:T115)</f>
        <v>0</v>
      </c>
      <c r="AR106" s="169" t="s">
        <v>84</v>
      </c>
      <c r="AT106" s="170" t="s">
        <v>75</v>
      </c>
      <c r="AU106" s="170" t="s">
        <v>84</v>
      </c>
      <c r="AY106" s="169" t="s">
        <v>162</v>
      </c>
      <c r="BK106" s="171">
        <f>SUM(BK107:BK115)</f>
        <v>0</v>
      </c>
    </row>
    <row r="107" spans="1:65" s="2" customFormat="1" ht="34.799999999999997" customHeight="1">
      <c r="A107" s="35"/>
      <c r="B107" s="36"/>
      <c r="C107" s="174" t="s">
        <v>200</v>
      </c>
      <c r="D107" s="174" t="s">
        <v>164</v>
      </c>
      <c r="E107" s="175" t="s">
        <v>201</v>
      </c>
      <c r="F107" s="176" t="s">
        <v>202</v>
      </c>
      <c r="G107" s="177" t="s">
        <v>167</v>
      </c>
      <c r="H107" s="178">
        <v>0.86399999999999999</v>
      </c>
      <c r="I107" s="179"/>
      <c r="J107" s="180">
        <f>ROUND(I107*H107,2)</f>
        <v>0</v>
      </c>
      <c r="K107" s="176" t="s">
        <v>168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2.16</v>
      </c>
      <c r="R107" s="183">
        <f>Q107*H107</f>
        <v>1.8662400000000001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169</v>
      </c>
      <c r="AT107" s="185" t="s">
        <v>164</v>
      </c>
      <c r="AU107" s="185" t="s">
        <v>87</v>
      </c>
      <c r="AY107" s="18" t="s">
        <v>162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169</v>
      </c>
      <c r="BM107" s="185" t="s">
        <v>431</v>
      </c>
    </row>
    <row r="108" spans="1:65" s="2" customFormat="1" ht="10.199999999999999">
      <c r="A108" s="35"/>
      <c r="B108" s="36"/>
      <c r="C108" s="37"/>
      <c r="D108" s="187" t="s">
        <v>171</v>
      </c>
      <c r="E108" s="37"/>
      <c r="F108" s="188" t="s">
        <v>204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171</v>
      </c>
      <c r="AU108" s="18" t="s">
        <v>87</v>
      </c>
    </row>
    <row r="109" spans="1:65" s="13" customFormat="1" ht="10.199999999999999">
      <c r="B109" s="192"/>
      <c r="C109" s="193"/>
      <c r="D109" s="194" t="s">
        <v>173</v>
      </c>
      <c r="E109" s="195" t="s">
        <v>28</v>
      </c>
      <c r="F109" s="196" t="s">
        <v>432</v>
      </c>
      <c r="G109" s="193"/>
      <c r="H109" s="197">
        <v>0.86399999999999999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173</v>
      </c>
      <c r="AU109" s="203" t="s">
        <v>87</v>
      </c>
      <c r="AV109" s="13" t="s">
        <v>87</v>
      </c>
      <c r="AW109" s="13" t="s">
        <v>36</v>
      </c>
      <c r="AX109" s="13" t="s">
        <v>84</v>
      </c>
      <c r="AY109" s="203" t="s">
        <v>162</v>
      </c>
    </row>
    <row r="110" spans="1:65" s="2" customFormat="1" ht="22.2" customHeight="1">
      <c r="A110" s="35"/>
      <c r="B110" s="36"/>
      <c r="C110" s="174" t="s">
        <v>207</v>
      </c>
      <c r="D110" s="174" t="s">
        <v>164</v>
      </c>
      <c r="E110" s="175" t="s">
        <v>208</v>
      </c>
      <c r="F110" s="176" t="s">
        <v>209</v>
      </c>
      <c r="G110" s="177" t="s">
        <v>167</v>
      </c>
      <c r="H110" s="178">
        <v>4.032</v>
      </c>
      <c r="I110" s="179"/>
      <c r="J110" s="180">
        <f>ROUND(I110*H110,2)</f>
        <v>0</v>
      </c>
      <c r="K110" s="176" t="s">
        <v>168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2.2563399999999998</v>
      </c>
      <c r="R110" s="183">
        <f>Q110*H110</f>
        <v>9.0975628799999999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169</v>
      </c>
      <c r="AT110" s="185" t="s">
        <v>164</v>
      </c>
      <c r="AU110" s="185" t="s">
        <v>87</v>
      </c>
      <c r="AY110" s="18" t="s">
        <v>162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169</v>
      </c>
      <c r="BM110" s="185" t="s">
        <v>433</v>
      </c>
    </row>
    <row r="111" spans="1:65" s="2" customFormat="1" ht="10.199999999999999">
      <c r="A111" s="35"/>
      <c r="B111" s="36"/>
      <c r="C111" s="37"/>
      <c r="D111" s="187" t="s">
        <v>171</v>
      </c>
      <c r="E111" s="37"/>
      <c r="F111" s="188" t="s">
        <v>211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171</v>
      </c>
      <c r="AU111" s="18" t="s">
        <v>87</v>
      </c>
    </row>
    <row r="112" spans="1:65" s="13" customFormat="1" ht="10.199999999999999">
      <c r="B112" s="192"/>
      <c r="C112" s="193"/>
      <c r="D112" s="194" t="s">
        <v>173</v>
      </c>
      <c r="E112" s="195" t="s">
        <v>28</v>
      </c>
      <c r="F112" s="196" t="s">
        <v>434</v>
      </c>
      <c r="G112" s="193"/>
      <c r="H112" s="197">
        <v>4.032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173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162</v>
      </c>
    </row>
    <row r="113" spans="1:65" s="2" customFormat="1" ht="40.200000000000003" customHeight="1">
      <c r="A113" s="35"/>
      <c r="B113" s="36"/>
      <c r="C113" s="174" t="s">
        <v>214</v>
      </c>
      <c r="D113" s="174" t="s">
        <v>164</v>
      </c>
      <c r="E113" s="175" t="s">
        <v>215</v>
      </c>
      <c r="F113" s="176" t="s">
        <v>216</v>
      </c>
      <c r="G113" s="177" t="s">
        <v>217</v>
      </c>
      <c r="H113" s="178">
        <v>0.67500000000000004</v>
      </c>
      <c r="I113" s="179"/>
      <c r="J113" s="180">
        <f>ROUND(I113*H113,2)</f>
        <v>0</v>
      </c>
      <c r="K113" s="176" t="s">
        <v>168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0.67488999999999999</v>
      </c>
      <c r="R113" s="183">
        <f>Q113*H113</f>
        <v>0.45555075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169</v>
      </c>
      <c r="AT113" s="185" t="s">
        <v>164</v>
      </c>
      <c r="AU113" s="185" t="s">
        <v>87</v>
      </c>
      <c r="AY113" s="18" t="s">
        <v>162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169</v>
      </c>
      <c r="BM113" s="185" t="s">
        <v>435</v>
      </c>
    </row>
    <row r="114" spans="1:65" s="2" customFormat="1" ht="10.199999999999999">
      <c r="A114" s="35"/>
      <c r="B114" s="36"/>
      <c r="C114" s="37"/>
      <c r="D114" s="187" t="s">
        <v>171</v>
      </c>
      <c r="E114" s="37"/>
      <c r="F114" s="188" t="s">
        <v>219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171</v>
      </c>
      <c r="AU114" s="18" t="s">
        <v>87</v>
      </c>
    </row>
    <row r="115" spans="1:65" s="13" customFormat="1" ht="10.199999999999999">
      <c r="B115" s="192"/>
      <c r="C115" s="193"/>
      <c r="D115" s="194" t="s">
        <v>173</v>
      </c>
      <c r="E115" s="195" t="s">
        <v>28</v>
      </c>
      <c r="F115" s="196" t="s">
        <v>436</v>
      </c>
      <c r="G115" s="193"/>
      <c r="H115" s="197">
        <v>0.67500000000000004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173</v>
      </c>
      <c r="AU115" s="203" t="s">
        <v>87</v>
      </c>
      <c r="AV115" s="13" t="s">
        <v>87</v>
      </c>
      <c r="AW115" s="13" t="s">
        <v>36</v>
      </c>
      <c r="AX115" s="13" t="s">
        <v>84</v>
      </c>
      <c r="AY115" s="203" t="s">
        <v>162</v>
      </c>
    </row>
    <row r="116" spans="1:65" s="12" customFormat="1" ht="22.8" customHeight="1">
      <c r="B116" s="158"/>
      <c r="C116" s="159"/>
      <c r="D116" s="160" t="s">
        <v>75</v>
      </c>
      <c r="E116" s="172" t="s">
        <v>182</v>
      </c>
      <c r="F116" s="172" t="s">
        <v>221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SUM(P117:P118)</f>
        <v>0</v>
      </c>
      <c r="Q116" s="166"/>
      <c r="R116" s="167">
        <f>SUM(R117:R118)</f>
        <v>0</v>
      </c>
      <c r="S116" s="166"/>
      <c r="T116" s="168">
        <f>SUM(T117:T118)</f>
        <v>0</v>
      </c>
      <c r="AR116" s="169" t="s">
        <v>84</v>
      </c>
      <c r="AT116" s="170" t="s">
        <v>75</v>
      </c>
      <c r="AU116" s="170" t="s">
        <v>84</v>
      </c>
      <c r="AY116" s="169" t="s">
        <v>162</v>
      </c>
      <c r="BK116" s="171">
        <f>SUM(BK117:BK118)</f>
        <v>0</v>
      </c>
    </row>
    <row r="117" spans="1:65" s="2" customFormat="1" ht="30" customHeight="1">
      <c r="A117" s="35"/>
      <c r="B117" s="36"/>
      <c r="C117" s="174" t="s">
        <v>222</v>
      </c>
      <c r="D117" s="174" t="s">
        <v>164</v>
      </c>
      <c r="E117" s="175" t="s">
        <v>437</v>
      </c>
      <c r="F117" s="176" t="s">
        <v>438</v>
      </c>
      <c r="G117" s="177" t="s">
        <v>236</v>
      </c>
      <c r="H117" s="178">
        <v>1</v>
      </c>
      <c r="I117" s="179"/>
      <c r="J117" s="180">
        <f>ROUND(I117*H117,2)</f>
        <v>0</v>
      </c>
      <c r="K117" s="176" t="s">
        <v>28</v>
      </c>
      <c r="L117" s="40"/>
      <c r="M117" s="181" t="s">
        <v>28</v>
      </c>
      <c r="N117" s="182" t="s">
        <v>47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169</v>
      </c>
      <c r="AT117" s="185" t="s">
        <v>164</v>
      </c>
      <c r="AU117" s="185" t="s">
        <v>87</v>
      </c>
      <c r="AY117" s="18" t="s">
        <v>162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84</v>
      </c>
      <c r="BK117" s="186">
        <f>ROUND(I117*H117,2)</f>
        <v>0</v>
      </c>
      <c r="BL117" s="18" t="s">
        <v>169</v>
      </c>
      <c r="BM117" s="185" t="s">
        <v>439</v>
      </c>
    </row>
    <row r="118" spans="1:65" s="13" customFormat="1" ht="10.199999999999999">
      <c r="B118" s="192"/>
      <c r="C118" s="193"/>
      <c r="D118" s="194" t="s">
        <v>173</v>
      </c>
      <c r="E118" s="195" t="s">
        <v>28</v>
      </c>
      <c r="F118" s="196" t="s">
        <v>84</v>
      </c>
      <c r="G118" s="193"/>
      <c r="H118" s="197">
        <v>1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173</v>
      </c>
      <c r="AU118" s="203" t="s">
        <v>87</v>
      </c>
      <c r="AV118" s="13" t="s">
        <v>87</v>
      </c>
      <c r="AW118" s="13" t="s">
        <v>36</v>
      </c>
      <c r="AX118" s="13" t="s">
        <v>84</v>
      </c>
      <c r="AY118" s="203" t="s">
        <v>162</v>
      </c>
    </row>
    <row r="119" spans="1:65" s="12" customFormat="1" ht="22.8" customHeight="1">
      <c r="B119" s="158"/>
      <c r="C119" s="159"/>
      <c r="D119" s="160" t="s">
        <v>75</v>
      </c>
      <c r="E119" s="172" t="s">
        <v>222</v>
      </c>
      <c r="F119" s="172" t="s">
        <v>251</v>
      </c>
      <c r="G119" s="159"/>
      <c r="H119" s="159"/>
      <c r="I119" s="162"/>
      <c r="J119" s="173">
        <f>BK119</f>
        <v>0</v>
      </c>
      <c r="K119" s="159"/>
      <c r="L119" s="164"/>
      <c r="M119" s="165"/>
      <c r="N119" s="166"/>
      <c r="O119" s="166"/>
      <c r="P119" s="167">
        <f>SUM(P120:P130)</f>
        <v>0</v>
      </c>
      <c r="Q119" s="166"/>
      <c r="R119" s="167">
        <f>SUM(R120:R130)</f>
        <v>4.6199999999999991E-2</v>
      </c>
      <c r="S119" s="166"/>
      <c r="T119" s="168">
        <f>SUM(T120:T130)</f>
        <v>0</v>
      </c>
      <c r="AR119" s="169" t="s">
        <v>84</v>
      </c>
      <c r="AT119" s="170" t="s">
        <v>75</v>
      </c>
      <c r="AU119" s="170" t="s">
        <v>84</v>
      </c>
      <c r="AY119" s="169" t="s">
        <v>162</v>
      </c>
      <c r="BK119" s="171">
        <f>SUM(BK120:BK130)</f>
        <v>0</v>
      </c>
    </row>
    <row r="120" spans="1:65" s="2" customFormat="1" ht="14.4" customHeight="1">
      <c r="A120" s="35"/>
      <c r="B120" s="36"/>
      <c r="C120" s="174" t="s">
        <v>120</v>
      </c>
      <c r="D120" s="174" t="s">
        <v>164</v>
      </c>
      <c r="E120" s="175" t="s">
        <v>264</v>
      </c>
      <c r="F120" s="176" t="s">
        <v>440</v>
      </c>
      <c r="G120" s="177" t="s">
        <v>236</v>
      </c>
      <c r="H120" s="178">
        <v>1</v>
      </c>
      <c r="I120" s="179"/>
      <c r="J120" s="180">
        <f>ROUND(I120*H120,2)</f>
        <v>0</v>
      </c>
      <c r="K120" s="176" t="s">
        <v>28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1.2600000000000001E-3</v>
      </c>
      <c r="R120" s="183">
        <f>Q120*H120</f>
        <v>1.2600000000000001E-3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169</v>
      </c>
      <c r="AT120" s="185" t="s">
        <v>164</v>
      </c>
      <c r="AU120" s="185" t="s">
        <v>87</v>
      </c>
      <c r="AY120" s="18" t="s">
        <v>162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169</v>
      </c>
      <c r="BM120" s="185" t="s">
        <v>441</v>
      </c>
    </row>
    <row r="121" spans="1:65" s="13" customFormat="1" ht="10.199999999999999">
      <c r="B121" s="192"/>
      <c r="C121" s="193"/>
      <c r="D121" s="194" t="s">
        <v>173</v>
      </c>
      <c r="E121" s="195" t="s">
        <v>28</v>
      </c>
      <c r="F121" s="196" t="s">
        <v>84</v>
      </c>
      <c r="G121" s="193"/>
      <c r="H121" s="197">
        <v>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173</v>
      </c>
      <c r="AU121" s="203" t="s">
        <v>87</v>
      </c>
      <c r="AV121" s="13" t="s">
        <v>87</v>
      </c>
      <c r="AW121" s="13" t="s">
        <v>36</v>
      </c>
      <c r="AX121" s="13" t="s">
        <v>84</v>
      </c>
      <c r="AY121" s="203" t="s">
        <v>162</v>
      </c>
    </row>
    <row r="122" spans="1:65" s="2" customFormat="1" ht="50.4" customHeight="1">
      <c r="A122" s="35"/>
      <c r="B122" s="36"/>
      <c r="C122" s="174" t="s">
        <v>233</v>
      </c>
      <c r="D122" s="174" t="s">
        <v>164</v>
      </c>
      <c r="E122" s="175" t="s">
        <v>442</v>
      </c>
      <c r="F122" s="176" t="s">
        <v>443</v>
      </c>
      <c r="G122" s="177" t="s">
        <v>225</v>
      </c>
      <c r="H122" s="178">
        <v>14</v>
      </c>
      <c r="I122" s="179"/>
      <c r="J122" s="180">
        <f>ROUND(I122*H122,2)</f>
        <v>0</v>
      </c>
      <c r="K122" s="176" t="s">
        <v>168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2.3400000000000001E-3</v>
      </c>
      <c r="R122" s="183">
        <f>Q122*H122</f>
        <v>3.2759999999999997E-2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169</v>
      </c>
      <c r="AT122" s="185" t="s">
        <v>164</v>
      </c>
      <c r="AU122" s="185" t="s">
        <v>87</v>
      </c>
      <c r="AY122" s="18" t="s">
        <v>162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169</v>
      </c>
      <c r="BM122" s="185" t="s">
        <v>444</v>
      </c>
    </row>
    <row r="123" spans="1:65" s="2" customFormat="1" ht="10.199999999999999">
      <c r="A123" s="35"/>
      <c r="B123" s="36"/>
      <c r="C123" s="37"/>
      <c r="D123" s="187" t="s">
        <v>171</v>
      </c>
      <c r="E123" s="37"/>
      <c r="F123" s="188" t="s">
        <v>445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171</v>
      </c>
      <c r="AU123" s="18" t="s">
        <v>87</v>
      </c>
    </row>
    <row r="124" spans="1:65" s="15" customFormat="1" ht="10.199999999999999">
      <c r="B124" s="215"/>
      <c r="C124" s="216"/>
      <c r="D124" s="194" t="s">
        <v>173</v>
      </c>
      <c r="E124" s="217" t="s">
        <v>28</v>
      </c>
      <c r="F124" s="218" t="s">
        <v>446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173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162</v>
      </c>
    </row>
    <row r="125" spans="1:65" s="13" customFormat="1" ht="10.199999999999999">
      <c r="B125" s="192"/>
      <c r="C125" s="193"/>
      <c r="D125" s="194" t="s">
        <v>173</v>
      </c>
      <c r="E125" s="195" t="s">
        <v>28</v>
      </c>
      <c r="F125" s="196" t="s">
        <v>447</v>
      </c>
      <c r="G125" s="193"/>
      <c r="H125" s="197">
        <v>14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173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162</v>
      </c>
    </row>
    <row r="126" spans="1:65" s="2" customFormat="1" ht="22.2" customHeight="1">
      <c r="A126" s="35"/>
      <c r="B126" s="36"/>
      <c r="C126" s="174" t="s">
        <v>238</v>
      </c>
      <c r="D126" s="174" t="s">
        <v>164</v>
      </c>
      <c r="E126" s="175" t="s">
        <v>268</v>
      </c>
      <c r="F126" s="176" t="s">
        <v>269</v>
      </c>
      <c r="G126" s="177" t="s">
        <v>225</v>
      </c>
      <c r="H126" s="178">
        <v>1</v>
      </c>
      <c r="I126" s="179"/>
      <c r="J126" s="180">
        <f>ROUND(I126*H126,2)</f>
        <v>0</v>
      </c>
      <c r="K126" s="176" t="s">
        <v>168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1.8000000000000001E-4</v>
      </c>
      <c r="R126" s="183">
        <f>Q126*H126</f>
        <v>1.8000000000000001E-4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169</v>
      </c>
      <c r="AT126" s="185" t="s">
        <v>164</v>
      </c>
      <c r="AU126" s="185" t="s">
        <v>87</v>
      </c>
      <c r="AY126" s="18" t="s">
        <v>162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169</v>
      </c>
      <c r="BM126" s="185" t="s">
        <v>448</v>
      </c>
    </row>
    <row r="127" spans="1:65" s="2" customFormat="1" ht="10.199999999999999">
      <c r="A127" s="35"/>
      <c r="B127" s="36"/>
      <c r="C127" s="37"/>
      <c r="D127" s="187" t="s">
        <v>171</v>
      </c>
      <c r="E127" s="37"/>
      <c r="F127" s="188" t="s">
        <v>271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171</v>
      </c>
      <c r="AU127" s="18" t="s">
        <v>87</v>
      </c>
    </row>
    <row r="128" spans="1:65" s="13" customFormat="1" ht="10.199999999999999">
      <c r="B128" s="192"/>
      <c r="C128" s="193"/>
      <c r="D128" s="194" t="s">
        <v>173</v>
      </c>
      <c r="E128" s="195" t="s">
        <v>28</v>
      </c>
      <c r="F128" s="196" t="s">
        <v>84</v>
      </c>
      <c r="G128" s="193"/>
      <c r="H128" s="197">
        <v>1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173</v>
      </c>
      <c r="AU128" s="203" t="s">
        <v>87</v>
      </c>
      <c r="AV128" s="13" t="s">
        <v>87</v>
      </c>
      <c r="AW128" s="13" t="s">
        <v>36</v>
      </c>
      <c r="AX128" s="13" t="s">
        <v>84</v>
      </c>
      <c r="AY128" s="203" t="s">
        <v>162</v>
      </c>
    </row>
    <row r="129" spans="1:65" s="2" customFormat="1" ht="14.4" customHeight="1">
      <c r="A129" s="35"/>
      <c r="B129" s="36"/>
      <c r="C129" s="225" t="s">
        <v>245</v>
      </c>
      <c r="D129" s="225" t="s">
        <v>228</v>
      </c>
      <c r="E129" s="226" t="s">
        <v>273</v>
      </c>
      <c r="F129" s="227" t="s">
        <v>274</v>
      </c>
      <c r="G129" s="228" t="s">
        <v>225</v>
      </c>
      <c r="H129" s="229">
        <v>1</v>
      </c>
      <c r="I129" s="230"/>
      <c r="J129" s="231">
        <f>ROUND(I129*H129,2)</f>
        <v>0</v>
      </c>
      <c r="K129" s="227" t="s">
        <v>168</v>
      </c>
      <c r="L129" s="232"/>
      <c r="M129" s="233" t="s">
        <v>28</v>
      </c>
      <c r="N129" s="234" t="s">
        <v>47</v>
      </c>
      <c r="O129" s="65"/>
      <c r="P129" s="183">
        <f>O129*H129</f>
        <v>0</v>
      </c>
      <c r="Q129" s="183">
        <v>1.2E-2</v>
      </c>
      <c r="R129" s="183">
        <f>Q129*H129</f>
        <v>1.2E-2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322</v>
      </c>
      <c r="AT129" s="185" t="s">
        <v>228</v>
      </c>
      <c r="AU129" s="185" t="s">
        <v>87</v>
      </c>
      <c r="AY129" s="18" t="s">
        <v>162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263</v>
      </c>
      <c r="BM129" s="185" t="s">
        <v>449</v>
      </c>
    </row>
    <row r="130" spans="1:65" s="13" customFormat="1" ht="10.199999999999999">
      <c r="B130" s="192"/>
      <c r="C130" s="193"/>
      <c r="D130" s="194" t="s">
        <v>173</v>
      </c>
      <c r="E130" s="195" t="s">
        <v>28</v>
      </c>
      <c r="F130" s="196" t="s">
        <v>84</v>
      </c>
      <c r="G130" s="193"/>
      <c r="H130" s="197">
        <v>1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173</v>
      </c>
      <c r="AU130" s="203" t="s">
        <v>87</v>
      </c>
      <c r="AV130" s="13" t="s">
        <v>87</v>
      </c>
      <c r="AW130" s="13" t="s">
        <v>36</v>
      </c>
      <c r="AX130" s="13" t="s">
        <v>84</v>
      </c>
      <c r="AY130" s="203" t="s">
        <v>162</v>
      </c>
    </row>
    <row r="131" spans="1:65" s="12" customFormat="1" ht="22.8" customHeight="1">
      <c r="B131" s="158"/>
      <c r="C131" s="159"/>
      <c r="D131" s="160" t="s">
        <v>75</v>
      </c>
      <c r="E131" s="172" t="s">
        <v>303</v>
      </c>
      <c r="F131" s="172" t="s">
        <v>304</v>
      </c>
      <c r="G131" s="159"/>
      <c r="H131" s="159"/>
      <c r="I131" s="162"/>
      <c r="J131" s="173">
        <f>BK131</f>
        <v>0</v>
      </c>
      <c r="K131" s="159"/>
      <c r="L131" s="164"/>
      <c r="M131" s="165"/>
      <c r="N131" s="166"/>
      <c r="O131" s="166"/>
      <c r="P131" s="167">
        <f>SUM(P132:P133)</f>
        <v>0</v>
      </c>
      <c r="Q131" s="166"/>
      <c r="R131" s="167">
        <f>SUM(R132:R133)</f>
        <v>0</v>
      </c>
      <c r="S131" s="166"/>
      <c r="T131" s="168">
        <f>SUM(T132:T133)</f>
        <v>0</v>
      </c>
      <c r="AR131" s="169" t="s">
        <v>84</v>
      </c>
      <c r="AT131" s="170" t="s">
        <v>75</v>
      </c>
      <c r="AU131" s="170" t="s">
        <v>84</v>
      </c>
      <c r="AY131" s="169" t="s">
        <v>162</v>
      </c>
      <c r="BK131" s="171">
        <f>SUM(BK132:BK133)</f>
        <v>0</v>
      </c>
    </row>
    <row r="132" spans="1:65" s="2" customFormat="1" ht="50.4" customHeight="1">
      <c r="A132" s="35"/>
      <c r="B132" s="36"/>
      <c r="C132" s="174" t="s">
        <v>252</v>
      </c>
      <c r="D132" s="174" t="s">
        <v>164</v>
      </c>
      <c r="E132" s="175" t="s">
        <v>306</v>
      </c>
      <c r="F132" s="176" t="s">
        <v>307</v>
      </c>
      <c r="G132" s="177" t="s">
        <v>196</v>
      </c>
      <c r="H132" s="178">
        <v>11.454000000000001</v>
      </c>
      <c r="I132" s="179"/>
      <c r="J132" s="180">
        <f>ROUND(I132*H132,2)</f>
        <v>0</v>
      </c>
      <c r="K132" s="176" t="s">
        <v>168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169</v>
      </c>
      <c r="AT132" s="185" t="s">
        <v>164</v>
      </c>
      <c r="AU132" s="185" t="s">
        <v>87</v>
      </c>
      <c r="AY132" s="18" t="s">
        <v>162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169</v>
      </c>
      <c r="BM132" s="185" t="s">
        <v>450</v>
      </c>
    </row>
    <row r="133" spans="1:65" s="2" customFormat="1" ht="10.199999999999999">
      <c r="A133" s="35"/>
      <c r="B133" s="36"/>
      <c r="C133" s="37"/>
      <c r="D133" s="187" t="s">
        <v>171</v>
      </c>
      <c r="E133" s="37"/>
      <c r="F133" s="188" t="s">
        <v>309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171</v>
      </c>
      <c r="AU133" s="18" t="s">
        <v>87</v>
      </c>
    </row>
    <row r="134" spans="1:65" s="12" customFormat="1" ht="25.95" customHeight="1">
      <c r="B134" s="158"/>
      <c r="C134" s="159"/>
      <c r="D134" s="160" t="s">
        <v>75</v>
      </c>
      <c r="E134" s="161" t="s">
        <v>310</v>
      </c>
      <c r="F134" s="161" t="s">
        <v>311</v>
      </c>
      <c r="G134" s="159"/>
      <c r="H134" s="159"/>
      <c r="I134" s="162"/>
      <c r="J134" s="163">
        <f>BK134</f>
        <v>0</v>
      </c>
      <c r="K134" s="159"/>
      <c r="L134" s="164"/>
      <c r="M134" s="165"/>
      <c r="N134" s="166"/>
      <c r="O134" s="166"/>
      <c r="P134" s="167">
        <f>P135+P154</f>
        <v>0</v>
      </c>
      <c r="Q134" s="166"/>
      <c r="R134" s="167">
        <f>R135+R154</f>
        <v>0.60380535000000002</v>
      </c>
      <c r="S134" s="166"/>
      <c r="T134" s="168">
        <f>T135+T154</f>
        <v>0</v>
      </c>
      <c r="AR134" s="169" t="s">
        <v>87</v>
      </c>
      <c r="AT134" s="170" t="s">
        <v>75</v>
      </c>
      <c r="AU134" s="170" t="s">
        <v>76</v>
      </c>
      <c r="AY134" s="169" t="s">
        <v>162</v>
      </c>
      <c r="BK134" s="171">
        <f>BK135+BK154</f>
        <v>0</v>
      </c>
    </row>
    <row r="135" spans="1:65" s="12" customFormat="1" ht="22.8" customHeight="1">
      <c r="B135" s="158"/>
      <c r="C135" s="159"/>
      <c r="D135" s="160" t="s">
        <v>75</v>
      </c>
      <c r="E135" s="172" t="s">
        <v>347</v>
      </c>
      <c r="F135" s="172" t="s">
        <v>348</v>
      </c>
      <c r="G135" s="159"/>
      <c r="H135" s="159"/>
      <c r="I135" s="162"/>
      <c r="J135" s="173">
        <f>BK135</f>
        <v>0</v>
      </c>
      <c r="K135" s="159"/>
      <c r="L135" s="164"/>
      <c r="M135" s="165"/>
      <c r="N135" s="166"/>
      <c r="O135" s="166"/>
      <c r="P135" s="167">
        <f>SUM(P136:P153)</f>
        <v>0</v>
      </c>
      <c r="Q135" s="166"/>
      <c r="R135" s="167">
        <f>SUM(R136:R153)</f>
        <v>0.52648000000000006</v>
      </c>
      <c r="S135" s="166"/>
      <c r="T135" s="168">
        <f>SUM(T136:T153)</f>
        <v>0</v>
      </c>
      <c r="AR135" s="169" t="s">
        <v>87</v>
      </c>
      <c r="AT135" s="170" t="s">
        <v>75</v>
      </c>
      <c r="AU135" s="170" t="s">
        <v>84</v>
      </c>
      <c r="AY135" s="169" t="s">
        <v>162</v>
      </c>
      <c r="BK135" s="171">
        <f>SUM(BK136:BK153)</f>
        <v>0</v>
      </c>
    </row>
    <row r="136" spans="1:65" s="2" customFormat="1" ht="34.799999999999997" customHeight="1">
      <c r="A136" s="35"/>
      <c r="B136" s="36"/>
      <c r="C136" s="174" t="s">
        <v>8</v>
      </c>
      <c r="D136" s="174" t="s">
        <v>164</v>
      </c>
      <c r="E136" s="175" t="s">
        <v>451</v>
      </c>
      <c r="F136" s="176" t="s">
        <v>452</v>
      </c>
      <c r="G136" s="177" t="s">
        <v>217</v>
      </c>
      <c r="H136" s="178">
        <v>58.2</v>
      </c>
      <c r="I136" s="179"/>
      <c r="J136" s="180">
        <f>ROUND(I136*H136,2)</f>
        <v>0</v>
      </c>
      <c r="K136" s="176" t="s">
        <v>168</v>
      </c>
      <c r="L136" s="40"/>
      <c r="M136" s="181" t="s">
        <v>28</v>
      </c>
      <c r="N136" s="182" t="s">
        <v>47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263</v>
      </c>
      <c r="AT136" s="185" t="s">
        <v>164</v>
      </c>
      <c r="AU136" s="185" t="s">
        <v>87</v>
      </c>
      <c r="AY136" s="18" t="s">
        <v>162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84</v>
      </c>
      <c r="BK136" s="186">
        <f>ROUND(I136*H136,2)</f>
        <v>0</v>
      </c>
      <c r="BL136" s="18" t="s">
        <v>263</v>
      </c>
      <c r="BM136" s="185" t="s">
        <v>453</v>
      </c>
    </row>
    <row r="137" spans="1:65" s="2" customFormat="1" ht="10.199999999999999">
      <c r="A137" s="35"/>
      <c r="B137" s="36"/>
      <c r="C137" s="37"/>
      <c r="D137" s="187" t="s">
        <v>171</v>
      </c>
      <c r="E137" s="37"/>
      <c r="F137" s="188" t="s">
        <v>454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171</v>
      </c>
      <c r="AU137" s="18" t="s">
        <v>87</v>
      </c>
    </row>
    <row r="138" spans="1:65" s="13" customFormat="1" ht="10.199999999999999">
      <c r="B138" s="192"/>
      <c r="C138" s="193"/>
      <c r="D138" s="194" t="s">
        <v>173</v>
      </c>
      <c r="E138" s="195" t="s">
        <v>28</v>
      </c>
      <c r="F138" s="196" t="s">
        <v>455</v>
      </c>
      <c r="G138" s="193"/>
      <c r="H138" s="197">
        <v>58.2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173</v>
      </c>
      <c r="AU138" s="203" t="s">
        <v>87</v>
      </c>
      <c r="AV138" s="13" t="s">
        <v>87</v>
      </c>
      <c r="AW138" s="13" t="s">
        <v>36</v>
      </c>
      <c r="AX138" s="13" t="s">
        <v>84</v>
      </c>
      <c r="AY138" s="203" t="s">
        <v>162</v>
      </c>
    </row>
    <row r="139" spans="1:65" s="2" customFormat="1" ht="40.200000000000003" customHeight="1">
      <c r="A139" s="35"/>
      <c r="B139" s="36"/>
      <c r="C139" s="225" t="s">
        <v>263</v>
      </c>
      <c r="D139" s="225" t="s">
        <v>228</v>
      </c>
      <c r="E139" s="226" t="s">
        <v>456</v>
      </c>
      <c r="F139" s="227" t="s">
        <v>457</v>
      </c>
      <c r="G139" s="228" t="s">
        <v>217</v>
      </c>
      <c r="H139" s="229">
        <v>61.11</v>
      </c>
      <c r="I139" s="230"/>
      <c r="J139" s="231">
        <f>ROUND(I139*H139,2)</f>
        <v>0</v>
      </c>
      <c r="K139" s="227" t="s">
        <v>28</v>
      </c>
      <c r="L139" s="232"/>
      <c r="M139" s="233" t="s">
        <v>28</v>
      </c>
      <c r="N139" s="234" t="s">
        <v>47</v>
      </c>
      <c r="O139" s="65"/>
      <c r="P139" s="183">
        <f>O139*H139</f>
        <v>0</v>
      </c>
      <c r="Q139" s="183">
        <v>3.0000000000000001E-3</v>
      </c>
      <c r="R139" s="183">
        <f>Q139*H139</f>
        <v>0.18332999999999999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322</v>
      </c>
      <c r="AT139" s="185" t="s">
        <v>228</v>
      </c>
      <c r="AU139" s="185" t="s">
        <v>87</v>
      </c>
      <c r="AY139" s="18" t="s">
        <v>162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84</v>
      </c>
      <c r="BK139" s="186">
        <f>ROUND(I139*H139,2)</f>
        <v>0</v>
      </c>
      <c r="BL139" s="18" t="s">
        <v>263</v>
      </c>
      <c r="BM139" s="185" t="s">
        <v>458</v>
      </c>
    </row>
    <row r="140" spans="1:65" s="13" customFormat="1" ht="10.199999999999999">
      <c r="B140" s="192"/>
      <c r="C140" s="193"/>
      <c r="D140" s="194" t="s">
        <v>173</v>
      </c>
      <c r="E140" s="195" t="s">
        <v>28</v>
      </c>
      <c r="F140" s="196" t="s">
        <v>459</v>
      </c>
      <c r="G140" s="193"/>
      <c r="H140" s="197">
        <v>61.11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173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162</v>
      </c>
    </row>
    <row r="141" spans="1:65" s="2" customFormat="1" ht="40.200000000000003" customHeight="1">
      <c r="A141" s="35"/>
      <c r="B141" s="36"/>
      <c r="C141" s="225" t="s">
        <v>267</v>
      </c>
      <c r="D141" s="225" t="s">
        <v>228</v>
      </c>
      <c r="E141" s="226" t="s">
        <v>460</v>
      </c>
      <c r="F141" s="227" t="s">
        <v>461</v>
      </c>
      <c r="G141" s="228" t="s">
        <v>462</v>
      </c>
      <c r="H141" s="229">
        <v>28</v>
      </c>
      <c r="I141" s="230"/>
      <c r="J141" s="231">
        <f>ROUND(I141*H141,2)</f>
        <v>0</v>
      </c>
      <c r="K141" s="227" t="s">
        <v>28</v>
      </c>
      <c r="L141" s="232"/>
      <c r="M141" s="233" t="s">
        <v>28</v>
      </c>
      <c r="N141" s="234" t="s">
        <v>47</v>
      </c>
      <c r="O141" s="65"/>
      <c r="P141" s="183">
        <f>O141*H141</f>
        <v>0</v>
      </c>
      <c r="Q141" s="183">
        <v>5.0000000000000001E-4</v>
      </c>
      <c r="R141" s="183">
        <f>Q141*H141</f>
        <v>1.4E-2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322</v>
      </c>
      <c r="AT141" s="185" t="s">
        <v>228</v>
      </c>
      <c r="AU141" s="185" t="s">
        <v>87</v>
      </c>
      <c r="AY141" s="18" t="s">
        <v>162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84</v>
      </c>
      <c r="BK141" s="186">
        <f>ROUND(I141*H141,2)</f>
        <v>0</v>
      </c>
      <c r="BL141" s="18" t="s">
        <v>263</v>
      </c>
      <c r="BM141" s="185" t="s">
        <v>463</v>
      </c>
    </row>
    <row r="142" spans="1:65" s="13" customFormat="1" ht="10.199999999999999">
      <c r="B142" s="192"/>
      <c r="C142" s="193"/>
      <c r="D142" s="194" t="s">
        <v>173</v>
      </c>
      <c r="E142" s="195" t="s">
        <v>28</v>
      </c>
      <c r="F142" s="196" t="s">
        <v>324</v>
      </c>
      <c r="G142" s="193"/>
      <c r="H142" s="197">
        <v>28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173</v>
      </c>
      <c r="AU142" s="203" t="s">
        <v>87</v>
      </c>
      <c r="AV142" s="13" t="s">
        <v>87</v>
      </c>
      <c r="AW142" s="13" t="s">
        <v>36</v>
      </c>
      <c r="AX142" s="13" t="s">
        <v>84</v>
      </c>
      <c r="AY142" s="203" t="s">
        <v>162</v>
      </c>
    </row>
    <row r="143" spans="1:65" s="2" customFormat="1" ht="19.8" customHeight="1">
      <c r="A143" s="35"/>
      <c r="B143" s="36"/>
      <c r="C143" s="225" t="s">
        <v>272</v>
      </c>
      <c r="D143" s="225" t="s">
        <v>228</v>
      </c>
      <c r="E143" s="226" t="s">
        <v>464</v>
      </c>
      <c r="F143" s="227" t="s">
        <v>465</v>
      </c>
      <c r="G143" s="228" t="s">
        <v>255</v>
      </c>
      <c r="H143" s="229">
        <v>32.700000000000003</v>
      </c>
      <c r="I143" s="230"/>
      <c r="J143" s="231">
        <f>ROUND(I143*H143,2)</f>
        <v>0</v>
      </c>
      <c r="K143" s="227" t="s">
        <v>28</v>
      </c>
      <c r="L143" s="232"/>
      <c r="M143" s="233" t="s">
        <v>28</v>
      </c>
      <c r="N143" s="234" t="s">
        <v>47</v>
      </c>
      <c r="O143" s="65"/>
      <c r="P143" s="183">
        <f>O143*H143</f>
        <v>0</v>
      </c>
      <c r="Q143" s="183">
        <v>1E-3</v>
      </c>
      <c r="R143" s="183">
        <f>Q143*H143</f>
        <v>3.2700000000000007E-2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322</v>
      </c>
      <c r="AT143" s="185" t="s">
        <v>228</v>
      </c>
      <c r="AU143" s="185" t="s">
        <v>87</v>
      </c>
      <c r="AY143" s="18" t="s">
        <v>162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84</v>
      </c>
      <c r="BK143" s="186">
        <f>ROUND(I143*H143,2)</f>
        <v>0</v>
      </c>
      <c r="BL143" s="18" t="s">
        <v>263</v>
      </c>
      <c r="BM143" s="185" t="s">
        <v>466</v>
      </c>
    </row>
    <row r="144" spans="1:65" s="13" customFormat="1" ht="10.199999999999999">
      <c r="B144" s="192"/>
      <c r="C144" s="193"/>
      <c r="D144" s="194" t="s">
        <v>173</v>
      </c>
      <c r="E144" s="195" t="s">
        <v>28</v>
      </c>
      <c r="F144" s="196" t="s">
        <v>467</v>
      </c>
      <c r="G144" s="193"/>
      <c r="H144" s="197">
        <v>32.700000000000003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173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162</v>
      </c>
    </row>
    <row r="145" spans="1:65" s="2" customFormat="1" ht="14.4" customHeight="1">
      <c r="A145" s="35"/>
      <c r="B145" s="36"/>
      <c r="C145" s="225" t="s">
        <v>276</v>
      </c>
      <c r="D145" s="225" t="s">
        <v>228</v>
      </c>
      <c r="E145" s="226" t="s">
        <v>468</v>
      </c>
      <c r="F145" s="227" t="s">
        <v>469</v>
      </c>
      <c r="G145" s="228" t="s">
        <v>255</v>
      </c>
      <c r="H145" s="229">
        <v>20.25</v>
      </c>
      <c r="I145" s="230"/>
      <c r="J145" s="231">
        <f>ROUND(I145*H145,2)</f>
        <v>0</v>
      </c>
      <c r="K145" s="227" t="s">
        <v>28</v>
      </c>
      <c r="L145" s="232"/>
      <c r="M145" s="233" t="s">
        <v>28</v>
      </c>
      <c r="N145" s="234" t="s">
        <v>47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322</v>
      </c>
      <c r="AT145" s="185" t="s">
        <v>228</v>
      </c>
      <c r="AU145" s="185" t="s">
        <v>87</v>
      </c>
      <c r="AY145" s="18" t="s">
        <v>162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84</v>
      </c>
      <c r="BK145" s="186">
        <f>ROUND(I145*H145,2)</f>
        <v>0</v>
      </c>
      <c r="BL145" s="18" t="s">
        <v>263</v>
      </c>
      <c r="BM145" s="185" t="s">
        <v>470</v>
      </c>
    </row>
    <row r="146" spans="1:65" s="13" customFormat="1" ht="10.199999999999999">
      <c r="B146" s="192"/>
      <c r="C146" s="193"/>
      <c r="D146" s="194" t="s">
        <v>173</v>
      </c>
      <c r="E146" s="195" t="s">
        <v>28</v>
      </c>
      <c r="F146" s="196" t="s">
        <v>471</v>
      </c>
      <c r="G146" s="193"/>
      <c r="H146" s="197">
        <v>20.25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173</v>
      </c>
      <c r="AU146" s="203" t="s">
        <v>87</v>
      </c>
      <c r="AV146" s="13" t="s">
        <v>87</v>
      </c>
      <c r="AW146" s="13" t="s">
        <v>36</v>
      </c>
      <c r="AX146" s="13" t="s">
        <v>84</v>
      </c>
      <c r="AY146" s="203" t="s">
        <v>162</v>
      </c>
    </row>
    <row r="147" spans="1:65" s="2" customFormat="1" ht="14.4" customHeight="1">
      <c r="A147" s="35"/>
      <c r="B147" s="36"/>
      <c r="C147" s="174" t="s">
        <v>283</v>
      </c>
      <c r="D147" s="174" t="s">
        <v>164</v>
      </c>
      <c r="E147" s="175" t="s">
        <v>361</v>
      </c>
      <c r="F147" s="176" t="s">
        <v>362</v>
      </c>
      <c r="G147" s="177" t="s">
        <v>255</v>
      </c>
      <c r="H147" s="178">
        <v>204</v>
      </c>
      <c r="I147" s="179"/>
      <c r="J147" s="180">
        <f>ROUND(I147*H147,2)</f>
        <v>0</v>
      </c>
      <c r="K147" s="176" t="s">
        <v>168</v>
      </c>
      <c r="L147" s="40"/>
      <c r="M147" s="181" t="s">
        <v>28</v>
      </c>
      <c r="N147" s="182" t="s">
        <v>47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263</v>
      </c>
      <c r="AT147" s="185" t="s">
        <v>164</v>
      </c>
      <c r="AU147" s="185" t="s">
        <v>87</v>
      </c>
      <c r="AY147" s="18" t="s">
        <v>162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84</v>
      </c>
      <c r="BK147" s="186">
        <f>ROUND(I147*H147,2)</f>
        <v>0</v>
      </c>
      <c r="BL147" s="18" t="s">
        <v>263</v>
      </c>
      <c r="BM147" s="185" t="s">
        <v>472</v>
      </c>
    </row>
    <row r="148" spans="1:65" s="2" customFormat="1" ht="10.199999999999999">
      <c r="A148" s="35"/>
      <c r="B148" s="36"/>
      <c r="C148" s="37"/>
      <c r="D148" s="187" t="s">
        <v>171</v>
      </c>
      <c r="E148" s="37"/>
      <c r="F148" s="188" t="s">
        <v>364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171</v>
      </c>
      <c r="AU148" s="18" t="s">
        <v>87</v>
      </c>
    </row>
    <row r="149" spans="1:65" s="13" customFormat="1" ht="10.199999999999999">
      <c r="B149" s="192"/>
      <c r="C149" s="193"/>
      <c r="D149" s="194" t="s">
        <v>173</v>
      </c>
      <c r="E149" s="195" t="s">
        <v>28</v>
      </c>
      <c r="F149" s="196" t="s">
        <v>473</v>
      </c>
      <c r="G149" s="193"/>
      <c r="H149" s="197">
        <v>204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173</v>
      </c>
      <c r="AU149" s="203" t="s">
        <v>87</v>
      </c>
      <c r="AV149" s="13" t="s">
        <v>87</v>
      </c>
      <c r="AW149" s="13" t="s">
        <v>36</v>
      </c>
      <c r="AX149" s="13" t="s">
        <v>84</v>
      </c>
      <c r="AY149" s="203" t="s">
        <v>162</v>
      </c>
    </row>
    <row r="150" spans="1:65" s="2" customFormat="1" ht="22.2" customHeight="1">
      <c r="A150" s="35"/>
      <c r="B150" s="36"/>
      <c r="C150" s="225" t="s">
        <v>7</v>
      </c>
      <c r="D150" s="225" t="s">
        <v>228</v>
      </c>
      <c r="E150" s="226" t="s">
        <v>367</v>
      </c>
      <c r="F150" s="227" t="s">
        <v>368</v>
      </c>
      <c r="G150" s="228" t="s">
        <v>167</v>
      </c>
      <c r="H150" s="229">
        <v>0.53900000000000003</v>
      </c>
      <c r="I150" s="230"/>
      <c r="J150" s="231">
        <f>ROUND(I150*H150,2)</f>
        <v>0</v>
      </c>
      <c r="K150" s="227" t="s">
        <v>168</v>
      </c>
      <c r="L150" s="232"/>
      <c r="M150" s="233" t="s">
        <v>28</v>
      </c>
      <c r="N150" s="234" t="s">
        <v>47</v>
      </c>
      <c r="O150" s="65"/>
      <c r="P150" s="183">
        <f>O150*H150</f>
        <v>0</v>
      </c>
      <c r="Q150" s="183">
        <v>0.55000000000000004</v>
      </c>
      <c r="R150" s="183">
        <f>Q150*H150</f>
        <v>0.29645000000000005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322</v>
      </c>
      <c r="AT150" s="185" t="s">
        <v>228</v>
      </c>
      <c r="AU150" s="185" t="s">
        <v>87</v>
      </c>
      <c r="AY150" s="18" t="s">
        <v>162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84</v>
      </c>
      <c r="BK150" s="186">
        <f>ROUND(I150*H150,2)</f>
        <v>0</v>
      </c>
      <c r="BL150" s="18" t="s">
        <v>263</v>
      </c>
      <c r="BM150" s="185" t="s">
        <v>474</v>
      </c>
    </row>
    <row r="151" spans="1:65" s="13" customFormat="1" ht="10.199999999999999">
      <c r="B151" s="192"/>
      <c r="C151" s="193"/>
      <c r="D151" s="194" t="s">
        <v>173</v>
      </c>
      <c r="E151" s="195" t="s">
        <v>28</v>
      </c>
      <c r="F151" s="196" t="s">
        <v>475</v>
      </c>
      <c r="G151" s="193"/>
      <c r="H151" s="197">
        <v>0.53900000000000003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173</v>
      </c>
      <c r="AU151" s="203" t="s">
        <v>87</v>
      </c>
      <c r="AV151" s="13" t="s">
        <v>87</v>
      </c>
      <c r="AW151" s="13" t="s">
        <v>36</v>
      </c>
      <c r="AX151" s="13" t="s">
        <v>84</v>
      </c>
      <c r="AY151" s="203" t="s">
        <v>162</v>
      </c>
    </row>
    <row r="152" spans="1:65" s="2" customFormat="1" ht="34.799999999999997" customHeight="1">
      <c r="A152" s="35"/>
      <c r="B152" s="36"/>
      <c r="C152" s="174" t="s">
        <v>290</v>
      </c>
      <c r="D152" s="174" t="s">
        <v>164</v>
      </c>
      <c r="E152" s="175" t="s">
        <v>372</v>
      </c>
      <c r="F152" s="176" t="s">
        <v>373</v>
      </c>
      <c r="G152" s="177" t="s">
        <v>327</v>
      </c>
      <c r="H152" s="235"/>
      <c r="I152" s="179"/>
      <c r="J152" s="180">
        <f>ROUND(I152*H152,2)</f>
        <v>0</v>
      </c>
      <c r="K152" s="176" t="s">
        <v>168</v>
      </c>
      <c r="L152" s="40"/>
      <c r="M152" s="181" t="s">
        <v>28</v>
      </c>
      <c r="N152" s="182" t="s">
        <v>47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263</v>
      </c>
      <c r="AT152" s="185" t="s">
        <v>164</v>
      </c>
      <c r="AU152" s="185" t="s">
        <v>87</v>
      </c>
      <c r="AY152" s="18" t="s">
        <v>162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84</v>
      </c>
      <c r="BK152" s="186">
        <f>ROUND(I152*H152,2)</f>
        <v>0</v>
      </c>
      <c r="BL152" s="18" t="s">
        <v>263</v>
      </c>
      <c r="BM152" s="185" t="s">
        <v>476</v>
      </c>
    </row>
    <row r="153" spans="1:65" s="2" customFormat="1" ht="10.199999999999999">
      <c r="A153" s="35"/>
      <c r="B153" s="36"/>
      <c r="C153" s="37"/>
      <c r="D153" s="187" t="s">
        <v>171</v>
      </c>
      <c r="E153" s="37"/>
      <c r="F153" s="188" t="s">
        <v>375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171</v>
      </c>
      <c r="AU153" s="18" t="s">
        <v>87</v>
      </c>
    </row>
    <row r="154" spans="1:65" s="12" customFormat="1" ht="22.8" customHeight="1">
      <c r="B154" s="158"/>
      <c r="C154" s="159"/>
      <c r="D154" s="160" t="s">
        <v>75</v>
      </c>
      <c r="E154" s="172" t="s">
        <v>376</v>
      </c>
      <c r="F154" s="172" t="s">
        <v>377</v>
      </c>
      <c r="G154" s="159"/>
      <c r="H154" s="159"/>
      <c r="I154" s="162"/>
      <c r="J154" s="173">
        <f>BK154</f>
        <v>0</v>
      </c>
      <c r="K154" s="159"/>
      <c r="L154" s="164"/>
      <c r="M154" s="165"/>
      <c r="N154" s="166"/>
      <c r="O154" s="166"/>
      <c r="P154" s="167">
        <f>SUM(P155:P167)</f>
        <v>0</v>
      </c>
      <c r="Q154" s="166"/>
      <c r="R154" s="167">
        <f>SUM(R155:R167)</f>
        <v>7.7325350000000001E-2</v>
      </c>
      <c r="S154" s="166"/>
      <c r="T154" s="168">
        <f>SUM(T155:T167)</f>
        <v>0</v>
      </c>
      <c r="AR154" s="169" t="s">
        <v>87</v>
      </c>
      <c r="AT154" s="170" t="s">
        <v>75</v>
      </c>
      <c r="AU154" s="170" t="s">
        <v>84</v>
      </c>
      <c r="AY154" s="169" t="s">
        <v>162</v>
      </c>
      <c r="BK154" s="171">
        <f>SUM(BK155:BK167)</f>
        <v>0</v>
      </c>
    </row>
    <row r="155" spans="1:65" s="2" customFormat="1" ht="14.4" customHeight="1">
      <c r="A155" s="35"/>
      <c r="B155" s="36"/>
      <c r="C155" s="174" t="s">
        <v>295</v>
      </c>
      <c r="D155" s="174" t="s">
        <v>164</v>
      </c>
      <c r="E155" s="175" t="s">
        <v>477</v>
      </c>
      <c r="F155" s="176" t="s">
        <v>478</v>
      </c>
      <c r="G155" s="177" t="s">
        <v>217</v>
      </c>
      <c r="H155" s="178">
        <v>0.72</v>
      </c>
      <c r="I155" s="179"/>
      <c r="J155" s="180">
        <f>ROUND(I155*H155,2)</f>
        <v>0</v>
      </c>
      <c r="K155" s="176" t="s">
        <v>168</v>
      </c>
      <c r="L155" s="40"/>
      <c r="M155" s="181" t="s">
        <v>28</v>
      </c>
      <c r="N155" s="182" t="s">
        <v>47</v>
      </c>
      <c r="O155" s="65"/>
      <c r="P155" s="183">
        <f>O155*H155</f>
        <v>0</v>
      </c>
      <c r="Q155" s="183">
        <v>1.0000000000000001E-5</v>
      </c>
      <c r="R155" s="183">
        <f>Q155*H155</f>
        <v>7.2000000000000005E-6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263</v>
      </c>
      <c r="AT155" s="185" t="s">
        <v>164</v>
      </c>
      <c r="AU155" s="185" t="s">
        <v>87</v>
      </c>
      <c r="AY155" s="18" t="s">
        <v>162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84</v>
      </c>
      <c r="BK155" s="186">
        <f>ROUND(I155*H155,2)</f>
        <v>0</v>
      </c>
      <c r="BL155" s="18" t="s">
        <v>263</v>
      </c>
      <c r="BM155" s="185" t="s">
        <v>479</v>
      </c>
    </row>
    <row r="156" spans="1:65" s="2" customFormat="1" ht="10.199999999999999">
      <c r="A156" s="35"/>
      <c r="B156" s="36"/>
      <c r="C156" s="37"/>
      <c r="D156" s="187" t="s">
        <v>171</v>
      </c>
      <c r="E156" s="37"/>
      <c r="F156" s="188" t="s">
        <v>480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171</v>
      </c>
      <c r="AU156" s="18" t="s">
        <v>87</v>
      </c>
    </row>
    <row r="157" spans="1:65" s="13" customFormat="1" ht="10.199999999999999">
      <c r="B157" s="192"/>
      <c r="C157" s="193"/>
      <c r="D157" s="194" t="s">
        <v>173</v>
      </c>
      <c r="E157" s="195" t="s">
        <v>28</v>
      </c>
      <c r="F157" s="196" t="s">
        <v>481</v>
      </c>
      <c r="G157" s="193"/>
      <c r="H157" s="197">
        <v>0.72</v>
      </c>
      <c r="I157" s="198"/>
      <c r="J157" s="193"/>
      <c r="K157" s="193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173</v>
      </c>
      <c r="AU157" s="203" t="s">
        <v>87</v>
      </c>
      <c r="AV157" s="13" t="s">
        <v>87</v>
      </c>
      <c r="AW157" s="13" t="s">
        <v>36</v>
      </c>
      <c r="AX157" s="13" t="s">
        <v>84</v>
      </c>
      <c r="AY157" s="203" t="s">
        <v>162</v>
      </c>
    </row>
    <row r="158" spans="1:65" s="2" customFormat="1" ht="14.4" customHeight="1">
      <c r="A158" s="35"/>
      <c r="B158" s="36"/>
      <c r="C158" s="174" t="s">
        <v>299</v>
      </c>
      <c r="D158" s="174" t="s">
        <v>164</v>
      </c>
      <c r="E158" s="175" t="s">
        <v>482</v>
      </c>
      <c r="F158" s="176" t="s">
        <v>483</v>
      </c>
      <c r="G158" s="177" t="s">
        <v>217</v>
      </c>
      <c r="H158" s="178">
        <v>3.5350000000000001</v>
      </c>
      <c r="I158" s="179"/>
      <c r="J158" s="180">
        <f>ROUND(I158*H158,2)</f>
        <v>0</v>
      </c>
      <c r="K158" s="176" t="s">
        <v>168</v>
      </c>
      <c r="L158" s="40"/>
      <c r="M158" s="181" t="s">
        <v>28</v>
      </c>
      <c r="N158" s="182" t="s">
        <v>47</v>
      </c>
      <c r="O158" s="65"/>
      <c r="P158" s="183">
        <f>O158*H158</f>
        <v>0</v>
      </c>
      <c r="Q158" s="183">
        <v>9.0000000000000006E-5</v>
      </c>
      <c r="R158" s="183">
        <f>Q158*H158</f>
        <v>3.1815000000000001E-4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263</v>
      </c>
      <c r="AT158" s="185" t="s">
        <v>164</v>
      </c>
      <c r="AU158" s="185" t="s">
        <v>87</v>
      </c>
      <c r="AY158" s="18" t="s">
        <v>162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84</v>
      </c>
      <c r="BK158" s="186">
        <f>ROUND(I158*H158,2)</f>
        <v>0</v>
      </c>
      <c r="BL158" s="18" t="s">
        <v>263</v>
      </c>
      <c r="BM158" s="185" t="s">
        <v>484</v>
      </c>
    </row>
    <row r="159" spans="1:65" s="2" customFormat="1" ht="10.199999999999999">
      <c r="A159" s="35"/>
      <c r="B159" s="36"/>
      <c r="C159" s="37"/>
      <c r="D159" s="187" t="s">
        <v>171</v>
      </c>
      <c r="E159" s="37"/>
      <c r="F159" s="188" t="s">
        <v>485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171</v>
      </c>
      <c r="AU159" s="18" t="s">
        <v>87</v>
      </c>
    </row>
    <row r="160" spans="1:65" s="13" customFormat="1" ht="10.199999999999999">
      <c r="B160" s="192"/>
      <c r="C160" s="193"/>
      <c r="D160" s="194" t="s">
        <v>173</v>
      </c>
      <c r="E160" s="195" t="s">
        <v>28</v>
      </c>
      <c r="F160" s="196" t="s">
        <v>486</v>
      </c>
      <c r="G160" s="193"/>
      <c r="H160" s="197">
        <v>3.5350000000000001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173</v>
      </c>
      <c r="AU160" s="203" t="s">
        <v>87</v>
      </c>
      <c r="AV160" s="13" t="s">
        <v>87</v>
      </c>
      <c r="AW160" s="13" t="s">
        <v>36</v>
      </c>
      <c r="AX160" s="13" t="s">
        <v>84</v>
      </c>
      <c r="AY160" s="203" t="s">
        <v>162</v>
      </c>
    </row>
    <row r="161" spans="1:65" s="2" customFormat="1" ht="22.2" customHeight="1">
      <c r="A161" s="35"/>
      <c r="B161" s="36"/>
      <c r="C161" s="225" t="s">
        <v>305</v>
      </c>
      <c r="D161" s="225" t="s">
        <v>228</v>
      </c>
      <c r="E161" s="226" t="s">
        <v>487</v>
      </c>
      <c r="F161" s="227" t="s">
        <v>488</v>
      </c>
      <c r="G161" s="228" t="s">
        <v>225</v>
      </c>
      <c r="H161" s="229">
        <v>2</v>
      </c>
      <c r="I161" s="230"/>
      <c r="J161" s="231">
        <f>ROUND(I161*H161,2)</f>
        <v>0</v>
      </c>
      <c r="K161" s="227" t="s">
        <v>28</v>
      </c>
      <c r="L161" s="232"/>
      <c r="M161" s="233" t="s">
        <v>28</v>
      </c>
      <c r="N161" s="234" t="s">
        <v>47</v>
      </c>
      <c r="O161" s="65"/>
      <c r="P161" s="183">
        <f>O161*H161</f>
        <v>0</v>
      </c>
      <c r="Q161" s="183">
        <v>6.0000000000000001E-3</v>
      </c>
      <c r="R161" s="183">
        <f>Q161*H161</f>
        <v>1.2E-2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322</v>
      </c>
      <c r="AT161" s="185" t="s">
        <v>228</v>
      </c>
      <c r="AU161" s="185" t="s">
        <v>87</v>
      </c>
      <c r="AY161" s="18" t="s">
        <v>162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84</v>
      </c>
      <c r="BK161" s="186">
        <f>ROUND(I161*H161,2)</f>
        <v>0</v>
      </c>
      <c r="BL161" s="18" t="s">
        <v>263</v>
      </c>
      <c r="BM161" s="185" t="s">
        <v>489</v>
      </c>
    </row>
    <row r="162" spans="1:65" s="15" customFormat="1" ht="10.199999999999999">
      <c r="B162" s="215"/>
      <c r="C162" s="216"/>
      <c r="D162" s="194" t="s">
        <v>173</v>
      </c>
      <c r="E162" s="217" t="s">
        <v>28</v>
      </c>
      <c r="F162" s="218" t="s">
        <v>490</v>
      </c>
      <c r="G162" s="216"/>
      <c r="H162" s="217" t="s">
        <v>28</v>
      </c>
      <c r="I162" s="219"/>
      <c r="J162" s="216"/>
      <c r="K162" s="216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173</v>
      </c>
      <c r="AU162" s="224" t="s">
        <v>87</v>
      </c>
      <c r="AV162" s="15" t="s">
        <v>84</v>
      </c>
      <c r="AW162" s="15" t="s">
        <v>36</v>
      </c>
      <c r="AX162" s="15" t="s">
        <v>76</v>
      </c>
      <c r="AY162" s="224" t="s">
        <v>162</v>
      </c>
    </row>
    <row r="163" spans="1:65" s="13" customFormat="1" ht="10.199999999999999">
      <c r="B163" s="192"/>
      <c r="C163" s="193"/>
      <c r="D163" s="194" t="s">
        <v>173</v>
      </c>
      <c r="E163" s="195" t="s">
        <v>28</v>
      </c>
      <c r="F163" s="196" t="s">
        <v>87</v>
      </c>
      <c r="G163" s="193"/>
      <c r="H163" s="197">
        <v>2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173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162</v>
      </c>
    </row>
    <row r="164" spans="1:65" s="2" customFormat="1" ht="30" customHeight="1">
      <c r="A164" s="35"/>
      <c r="B164" s="36"/>
      <c r="C164" s="225" t="s">
        <v>314</v>
      </c>
      <c r="D164" s="225" t="s">
        <v>228</v>
      </c>
      <c r="E164" s="226" t="s">
        <v>491</v>
      </c>
      <c r="F164" s="227" t="s">
        <v>492</v>
      </c>
      <c r="G164" s="228" t="s">
        <v>225</v>
      </c>
      <c r="H164" s="229">
        <v>1</v>
      </c>
      <c r="I164" s="230"/>
      <c r="J164" s="231">
        <f>ROUND(I164*H164,2)</f>
        <v>0</v>
      </c>
      <c r="K164" s="227" t="s">
        <v>28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6.5000000000000002E-2</v>
      </c>
      <c r="R164" s="183">
        <f>Q164*H164</f>
        <v>6.5000000000000002E-2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322</v>
      </c>
      <c r="AT164" s="185" t="s">
        <v>228</v>
      </c>
      <c r="AU164" s="185" t="s">
        <v>87</v>
      </c>
      <c r="AY164" s="18" t="s">
        <v>162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263</v>
      </c>
      <c r="BM164" s="185" t="s">
        <v>493</v>
      </c>
    </row>
    <row r="165" spans="1:65" s="13" customFormat="1" ht="10.199999999999999">
      <c r="B165" s="192"/>
      <c r="C165" s="193"/>
      <c r="D165" s="194" t="s">
        <v>173</v>
      </c>
      <c r="E165" s="195" t="s">
        <v>28</v>
      </c>
      <c r="F165" s="196" t="s">
        <v>84</v>
      </c>
      <c r="G165" s="193"/>
      <c r="H165" s="197">
        <v>1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173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162</v>
      </c>
    </row>
    <row r="166" spans="1:65" s="2" customFormat="1" ht="40.200000000000003" customHeight="1">
      <c r="A166" s="35"/>
      <c r="B166" s="36"/>
      <c r="C166" s="174" t="s">
        <v>319</v>
      </c>
      <c r="D166" s="174" t="s">
        <v>164</v>
      </c>
      <c r="E166" s="175" t="s">
        <v>399</v>
      </c>
      <c r="F166" s="176" t="s">
        <v>400</v>
      </c>
      <c r="G166" s="177" t="s">
        <v>327</v>
      </c>
      <c r="H166" s="235"/>
      <c r="I166" s="179"/>
      <c r="J166" s="180">
        <f>ROUND(I166*H166,2)</f>
        <v>0</v>
      </c>
      <c r="K166" s="176" t="s">
        <v>168</v>
      </c>
      <c r="L166" s="40"/>
      <c r="M166" s="181" t="s">
        <v>28</v>
      </c>
      <c r="N166" s="182" t="s">
        <v>47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263</v>
      </c>
      <c r="AT166" s="185" t="s">
        <v>164</v>
      </c>
      <c r="AU166" s="185" t="s">
        <v>87</v>
      </c>
      <c r="AY166" s="18" t="s">
        <v>162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263</v>
      </c>
      <c r="BM166" s="185" t="s">
        <v>494</v>
      </c>
    </row>
    <row r="167" spans="1:65" s="2" customFormat="1" ht="10.199999999999999">
      <c r="A167" s="35"/>
      <c r="B167" s="36"/>
      <c r="C167" s="37"/>
      <c r="D167" s="187" t="s">
        <v>171</v>
      </c>
      <c r="E167" s="37"/>
      <c r="F167" s="188" t="s">
        <v>402</v>
      </c>
      <c r="G167" s="37"/>
      <c r="H167" s="37"/>
      <c r="I167" s="189"/>
      <c r="J167" s="37"/>
      <c r="K167" s="37"/>
      <c r="L167" s="40"/>
      <c r="M167" s="239"/>
      <c r="N167" s="240"/>
      <c r="O167" s="241"/>
      <c r="P167" s="241"/>
      <c r="Q167" s="241"/>
      <c r="R167" s="241"/>
      <c r="S167" s="241"/>
      <c r="T167" s="24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171</v>
      </c>
      <c r="AU167" s="18" t="s">
        <v>87</v>
      </c>
    </row>
    <row r="168" spans="1:65" s="2" customFormat="1" ht="6.9" customHeight="1">
      <c r="A168" s="35"/>
      <c r="B168" s="48"/>
      <c r="C168" s="49"/>
      <c r="D168" s="49"/>
      <c r="E168" s="49"/>
      <c r="F168" s="49"/>
      <c r="G168" s="49"/>
      <c r="H168" s="49"/>
      <c r="I168" s="49"/>
      <c r="J168" s="49"/>
      <c r="K168" s="49"/>
      <c r="L168" s="40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algorithmName="SHA-512" hashValue="gRBV19Ez5RFRWz6tKvYCmsdjO2Gt8Xvvr6+VY2aOtqEfAgZcczQ8n5NQG+GHhxuHdBkI5j//SHqiaiKwkeDDJw==" saltValue="hITNGHASPoykEmn8zUKbPZqcZY5hWJGgRDIUcLVa3LV0imMbAamcbRImlKE7NTaLwBozRcBX+ruHz2CM+lZf8w==" spinCount="100000" sheet="1" objects="1" scenarios="1" formatColumns="0" formatRows="0" autoFilter="0"/>
  <autoFilter ref="C87:K16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2" r:id="rId4"/>
    <hyperlink ref="F108" r:id="rId5"/>
    <hyperlink ref="F111" r:id="rId6"/>
    <hyperlink ref="F114" r:id="rId7"/>
    <hyperlink ref="F123" r:id="rId8"/>
    <hyperlink ref="F127" r:id="rId9"/>
    <hyperlink ref="F133" r:id="rId10"/>
    <hyperlink ref="F137" r:id="rId11"/>
    <hyperlink ref="F148" r:id="rId12"/>
    <hyperlink ref="F153" r:id="rId13"/>
    <hyperlink ref="F156" r:id="rId14"/>
    <hyperlink ref="F159" r:id="rId15"/>
    <hyperlink ref="F167" r:id="rId1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.1406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495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86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ROUND((SUM(BE87:BE196)),  2)</f>
        <v>0</v>
      </c>
      <c r="G33" s="35"/>
      <c r="H33" s="35"/>
      <c r="I33" s="119">
        <v>0.21</v>
      </c>
      <c r="J33" s="118">
        <f>ROUND(((SUM(BE87:BE196))*I33),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ROUND((SUM(BF87:BF196)),  2)</f>
        <v>0</v>
      </c>
      <c r="G34" s="35"/>
      <c r="H34" s="35"/>
      <c r="I34" s="119">
        <v>0.15</v>
      </c>
      <c r="J34" s="118">
        <f>ROUND(((SUM(BF87:BF196))*I34),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ROUND((SUM(BG87:BG196)),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ROUND((SUM(BH87:BH196)),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ROUND((SUM(BI87:BI196)),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03 - D.1.1 - SO.01.c - Pochozí lávka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J88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J89</f>
        <v>0</v>
      </c>
      <c r="K61" s="142"/>
      <c r="L61" s="146"/>
    </row>
    <row r="62" spans="1:47" s="10" customFormat="1" ht="19.95" customHeight="1">
      <c r="B62" s="141"/>
      <c r="C62" s="142"/>
      <c r="D62" s="143" t="s">
        <v>134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95" customHeight="1">
      <c r="B63" s="141"/>
      <c r="C63" s="142"/>
      <c r="D63" s="143" t="s">
        <v>137</v>
      </c>
      <c r="E63" s="144"/>
      <c r="F63" s="144"/>
      <c r="G63" s="144"/>
      <c r="H63" s="144"/>
      <c r="I63" s="144"/>
      <c r="J63" s="145">
        <f>J130</f>
        <v>0</v>
      </c>
      <c r="K63" s="142"/>
      <c r="L63" s="146"/>
    </row>
    <row r="64" spans="1:47" s="10" customFormat="1" ht="19.95" customHeight="1">
      <c r="B64" s="141"/>
      <c r="C64" s="142"/>
      <c r="D64" s="143" t="s">
        <v>139</v>
      </c>
      <c r="E64" s="144"/>
      <c r="F64" s="144"/>
      <c r="G64" s="144"/>
      <c r="H64" s="144"/>
      <c r="I64" s="144"/>
      <c r="J64" s="145">
        <f>J134</f>
        <v>0</v>
      </c>
      <c r="K64" s="142"/>
      <c r="L64" s="146"/>
    </row>
    <row r="65" spans="1:31" s="9" customFormat="1" ht="24.9" customHeight="1">
      <c r="B65" s="135"/>
      <c r="C65" s="136"/>
      <c r="D65" s="137" t="s">
        <v>140</v>
      </c>
      <c r="E65" s="138"/>
      <c r="F65" s="138"/>
      <c r="G65" s="138"/>
      <c r="H65" s="138"/>
      <c r="I65" s="138"/>
      <c r="J65" s="139">
        <f>J137</f>
        <v>0</v>
      </c>
      <c r="K65" s="136"/>
      <c r="L65" s="140"/>
    </row>
    <row r="66" spans="1:31" s="10" customFormat="1" ht="19.95" customHeight="1">
      <c r="B66" s="141"/>
      <c r="C66" s="142"/>
      <c r="D66" s="143" t="s">
        <v>144</v>
      </c>
      <c r="E66" s="144"/>
      <c r="F66" s="144"/>
      <c r="G66" s="144"/>
      <c r="H66" s="144"/>
      <c r="I66" s="144"/>
      <c r="J66" s="145">
        <f>J138</f>
        <v>0</v>
      </c>
      <c r="K66" s="142"/>
      <c r="L66" s="146"/>
    </row>
    <row r="67" spans="1:31" s="10" customFormat="1" ht="19.95" customHeight="1">
      <c r="B67" s="141"/>
      <c r="C67" s="142"/>
      <c r="D67" s="143" t="s">
        <v>145</v>
      </c>
      <c r="E67" s="144"/>
      <c r="F67" s="144"/>
      <c r="G67" s="144"/>
      <c r="H67" s="144"/>
      <c r="I67" s="144"/>
      <c r="J67" s="145">
        <f>J188</f>
        <v>0</v>
      </c>
      <c r="K67" s="142"/>
      <c r="L67" s="146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147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36"/>
      <c r="C77" s="37"/>
      <c r="D77" s="37"/>
      <c r="E77" s="374" t="str">
        <f>E7</f>
        <v>Modernizace dopravního hřiště Chomutov</v>
      </c>
      <c r="F77" s="375"/>
      <c r="G77" s="375"/>
      <c r="H77" s="375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124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6" customHeight="1">
      <c r="A79" s="35"/>
      <c r="B79" s="36"/>
      <c r="C79" s="37"/>
      <c r="D79" s="37"/>
      <c r="E79" s="331" t="str">
        <f>E9</f>
        <v>03 - D.1.1 - SO.01.c - Pochozí lávka</v>
      </c>
      <c r="F79" s="376"/>
      <c r="G79" s="376"/>
      <c r="H79" s="376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22</v>
      </c>
      <c r="D81" s="37"/>
      <c r="E81" s="37"/>
      <c r="F81" s="28" t="str">
        <f>F12</f>
        <v>Chomutov</v>
      </c>
      <c r="G81" s="37"/>
      <c r="H81" s="37"/>
      <c r="I81" s="30" t="s">
        <v>24</v>
      </c>
      <c r="J81" s="60" t="str">
        <f>IF(J12="","",J12)</f>
        <v>23. 9. 2021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6.4" customHeight="1">
      <c r="A83" s="35"/>
      <c r="B83" s="36"/>
      <c r="C83" s="30" t="s">
        <v>26</v>
      </c>
      <c r="D83" s="37"/>
      <c r="E83" s="37"/>
      <c r="F83" s="28" t="str">
        <f>E15</f>
        <v>Statutární město Chomutov</v>
      </c>
      <c r="G83" s="37"/>
      <c r="H83" s="37"/>
      <c r="I83" s="30" t="s">
        <v>33</v>
      </c>
      <c r="J83" s="33" t="str">
        <f>E21</f>
        <v>ing.Břetislav Sedláček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0" t="s">
        <v>31</v>
      </c>
      <c r="D84" s="37"/>
      <c r="E84" s="37"/>
      <c r="F84" s="28" t="str">
        <f>IF(E18="","",E18)</f>
        <v>Vyplň údaj</v>
      </c>
      <c r="G84" s="37"/>
      <c r="H84" s="37"/>
      <c r="I84" s="30" t="s">
        <v>37</v>
      </c>
      <c r="J84" s="33" t="str">
        <f>E24</f>
        <v>Švandrlík Milan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7"/>
      <c r="B86" s="148"/>
      <c r="C86" s="149" t="s">
        <v>148</v>
      </c>
      <c r="D86" s="150" t="s">
        <v>61</v>
      </c>
      <c r="E86" s="150" t="s">
        <v>57</v>
      </c>
      <c r="F86" s="150" t="s">
        <v>58</v>
      </c>
      <c r="G86" s="150" t="s">
        <v>149</v>
      </c>
      <c r="H86" s="150" t="s">
        <v>150</v>
      </c>
      <c r="I86" s="150" t="s">
        <v>151</v>
      </c>
      <c r="J86" s="150" t="s">
        <v>130</v>
      </c>
      <c r="K86" s="151" t="s">
        <v>152</v>
      </c>
      <c r="L86" s="152"/>
      <c r="M86" s="69" t="s">
        <v>28</v>
      </c>
      <c r="N86" s="70" t="s">
        <v>46</v>
      </c>
      <c r="O86" s="70" t="s">
        <v>153</v>
      </c>
      <c r="P86" s="70" t="s">
        <v>154</v>
      </c>
      <c r="Q86" s="70" t="s">
        <v>155</v>
      </c>
      <c r="R86" s="70" t="s">
        <v>156</v>
      </c>
      <c r="S86" s="70" t="s">
        <v>157</v>
      </c>
      <c r="T86" s="71" t="s">
        <v>158</v>
      </c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65" s="2" customFormat="1" ht="22.8" customHeight="1">
      <c r="A87" s="35"/>
      <c r="B87" s="36"/>
      <c r="C87" s="76" t="s">
        <v>159</v>
      </c>
      <c r="D87" s="37"/>
      <c r="E87" s="37"/>
      <c r="F87" s="37"/>
      <c r="G87" s="37"/>
      <c r="H87" s="37"/>
      <c r="I87" s="37"/>
      <c r="J87" s="153">
        <f>BK87</f>
        <v>0</v>
      </c>
      <c r="K87" s="37"/>
      <c r="L87" s="40"/>
      <c r="M87" s="72"/>
      <c r="N87" s="154"/>
      <c r="O87" s="73"/>
      <c r="P87" s="155">
        <f>P88+P137</f>
        <v>0</v>
      </c>
      <c r="Q87" s="73"/>
      <c r="R87" s="155">
        <f>R88+R137</f>
        <v>131.98479273999999</v>
      </c>
      <c r="S87" s="73"/>
      <c r="T87" s="156">
        <f>T88+T137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75</v>
      </c>
      <c r="AU87" s="18" t="s">
        <v>131</v>
      </c>
      <c r="BK87" s="157">
        <f>BK88+BK137</f>
        <v>0</v>
      </c>
    </row>
    <row r="88" spans="1:65" s="12" customFormat="1" ht="25.95" customHeight="1">
      <c r="B88" s="158"/>
      <c r="C88" s="159"/>
      <c r="D88" s="160" t="s">
        <v>75</v>
      </c>
      <c r="E88" s="161" t="s">
        <v>160</v>
      </c>
      <c r="F88" s="161" t="s">
        <v>161</v>
      </c>
      <c r="G88" s="159"/>
      <c r="H88" s="159"/>
      <c r="I88" s="162"/>
      <c r="J88" s="163">
        <f>BK88</f>
        <v>0</v>
      </c>
      <c r="K88" s="159"/>
      <c r="L88" s="164"/>
      <c r="M88" s="165"/>
      <c r="N88" s="166"/>
      <c r="O88" s="166"/>
      <c r="P88" s="167">
        <f>P89+P106+P130+P134</f>
        <v>0</v>
      </c>
      <c r="Q88" s="166"/>
      <c r="R88" s="167">
        <f>R89+R106+R130+R134</f>
        <v>23.464545819999998</v>
      </c>
      <c r="S88" s="166"/>
      <c r="T88" s="168">
        <f>T89+T106+T130+T134</f>
        <v>0</v>
      </c>
      <c r="AR88" s="169" t="s">
        <v>84</v>
      </c>
      <c r="AT88" s="170" t="s">
        <v>75</v>
      </c>
      <c r="AU88" s="170" t="s">
        <v>76</v>
      </c>
      <c r="AY88" s="169" t="s">
        <v>162</v>
      </c>
      <c r="BK88" s="171">
        <f>BK89+BK106+BK130+BK134</f>
        <v>0</v>
      </c>
    </row>
    <row r="89" spans="1:65" s="12" customFormat="1" ht="22.8" customHeight="1">
      <c r="B89" s="158"/>
      <c r="C89" s="159"/>
      <c r="D89" s="160" t="s">
        <v>75</v>
      </c>
      <c r="E89" s="172" t="s">
        <v>84</v>
      </c>
      <c r="F89" s="172" t="s">
        <v>163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SUM(P90:P105)</f>
        <v>0</v>
      </c>
      <c r="Q89" s="166"/>
      <c r="R89" s="167">
        <f>SUM(R90:R105)</f>
        <v>0</v>
      </c>
      <c r="S89" s="166"/>
      <c r="T89" s="168">
        <f>SUM(T90:T105)</f>
        <v>0</v>
      </c>
      <c r="AR89" s="169" t="s">
        <v>84</v>
      </c>
      <c r="AT89" s="170" t="s">
        <v>75</v>
      </c>
      <c r="AU89" s="170" t="s">
        <v>84</v>
      </c>
      <c r="AY89" s="169" t="s">
        <v>162</v>
      </c>
      <c r="BK89" s="171">
        <f>SUM(BK90:BK105)</f>
        <v>0</v>
      </c>
    </row>
    <row r="90" spans="1:65" s="2" customFormat="1" ht="34.799999999999997" customHeight="1">
      <c r="A90" s="35"/>
      <c r="B90" s="36"/>
      <c r="C90" s="174" t="s">
        <v>84</v>
      </c>
      <c r="D90" s="174" t="s">
        <v>164</v>
      </c>
      <c r="E90" s="175" t="s">
        <v>496</v>
      </c>
      <c r="F90" s="176" t="s">
        <v>497</v>
      </c>
      <c r="G90" s="177" t="s">
        <v>167</v>
      </c>
      <c r="H90" s="178">
        <v>10.571</v>
      </c>
      <c r="I90" s="179"/>
      <c r="J90" s="180">
        <f>ROUND(I90*H90,2)</f>
        <v>0</v>
      </c>
      <c r="K90" s="176" t="s">
        <v>168</v>
      </c>
      <c r="L90" s="40"/>
      <c r="M90" s="181" t="s">
        <v>28</v>
      </c>
      <c r="N90" s="182" t="s">
        <v>47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169</v>
      </c>
      <c r="AT90" s="185" t="s">
        <v>164</v>
      </c>
      <c r="AU90" s="185" t="s">
        <v>87</v>
      </c>
      <c r="AY90" s="18" t="s">
        <v>162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84</v>
      </c>
      <c r="BK90" s="186">
        <f>ROUND(I90*H90,2)</f>
        <v>0</v>
      </c>
      <c r="BL90" s="18" t="s">
        <v>169</v>
      </c>
      <c r="BM90" s="185" t="s">
        <v>498</v>
      </c>
    </row>
    <row r="91" spans="1:65" s="2" customFormat="1" ht="10.199999999999999">
      <c r="A91" s="35"/>
      <c r="B91" s="36"/>
      <c r="C91" s="37"/>
      <c r="D91" s="187" t="s">
        <v>171</v>
      </c>
      <c r="E91" s="37"/>
      <c r="F91" s="188" t="s">
        <v>499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171</v>
      </c>
      <c r="AU91" s="18" t="s">
        <v>87</v>
      </c>
    </row>
    <row r="92" spans="1:65" s="13" customFormat="1" ht="10.199999999999999">
      <c r="B92" s="192"/>
      <c r="C92" s="193"/>
      <c r="D92" s="194" t="s">
        <v>173</v>
      </c>
      <c r="E92" s="195" t="s">
        <v>28</v>
      </c>
      <c r="F92" s="196" t="s">
        <v>500</v>
      </c>
      <c r="G92" s="193"/>
      <c r="H92" s="197">
        <v>10.571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173</v>
      </c>
      <c r="AU92" s="203" t="s">
        <v>87</v>
      </c>
      <c r="AV92" s="13" t="s">
        <v>87</v>
      </c>
      <c r="AW92" s="13" t="s">
        <v>36</v>
      </c>
      <c r="AX92" s="13" t="s">
        <v>76</v>
      </c>
      <c r="AY92" s="203" t="s">
        <v>162</v>
      </c>
    </row>
    <row r="93" spans="1:65" s="14" customFormat="1" ht="10.199999999999999">
      <c r="B93" s="204"/>
      <c r="C93" s="205"/>
      <c r="D93" s="194" t="s">
        <v>173</v>
      </c>
      <c r="E93" s="206" t="s">
        <v>28</v>
      </c>
      <c r="F93" s="207" t="s">
        <v>176</v>
      </c>
      <c r="G93" s="205"/>
      <c r="H93" s="208">
        <v>10.571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173</v>
      </c>
      <c r="AU93" s="214" t="s">
        <v>87</v>
      </c>
      <c r="AV93" s="14" t="s">
        <v>169</v>
      </c>
      <c r="AW93" s="14" t="s">
        <v>36</v>
      </c>
      <c r="AX93" s="14" t="s">
        <v>84</v>
      </c>
      <c r="AY93" s="214" t="s">
        <v>162</v>
      </c>
    </row>
    <row r="94" spans="1:65" s="2" customFormat="1" ht="57.6" customHeight="1">
      <c r="A94" s="35"/>
      <c r="B94" s="36"/>
      <c r="C94" s="174" t="s">
        <v>87</v>
      </c>
      <c r="D94" s="174" t="s">
        <v>164</v>
      </c>
      <c r="E94" s="175" t="s">
        <v>177</v>
      </c>
      <c r="F94" s="176" t="s">
        <v>178</v>
      </c>
      <c r="G94" s="177" t="s">
        <v>167</v>
      </c>
      <c r="H94" s="178">
        <v>10.571</v>
      </c>
      <c r="I94" s="179"/>
      <c r="J94" s="180">
        <f>ROUND(I94*H94,2)</f>
        <v>0</v>
      </c>
      <c r="K94" s="176" t="s">
        <v>168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169</v>
      </c>
      <c r="AT94" s="185" t="s">
        <v>164</v>
      </c>
      <c r="AU94" s="185" t="s">
        <v>87</v>
      </c>
      <c r="AY94" s="18" t="s">
        <v>162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169</v>
      </c>
      <c r="BM94" s="185" t="s">
        <v>501</v>
      </c>
    </row>
    <row r="95" spans="1:65" s="2" customFormat="1" ht="10.199999999999999">
      <c r="A95" s="35"/>
      <c r="B95" s="36"/>
      <c r="C95" s="37"/>
      <c r="D95" s="187" t="s">
        <v>171</v>
      </c>
      <c r="E95" s="37"/>
      <c r="F95" s="188" t="s">
        <v>180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171</v>
      </c>
      <c r="AU95" s="18" t="s">
        <v>87</v>
      </c>
    </row>
    <row r="96" spans="1:65" s="13" customFormat="1" ht="10.199999999999999">
      <c r="B96" s="192"/>
      <c r="C96" s="193"/>
      <c r="D96" s="194" t="s">
        <v>173</v>
      </c>
      <c r="E96" s="195" t="s">
        <v>28</v>
      </c>
      <c r="F96" s="196" t="s">
        <v>502</v>
      </c>
      <c r="G96" s="193"/>
      <c r="H96" s="197">
        <v>10.571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173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162</v>
      </c>
    </row>
    <row r="97" spans="1:65" s="2" customFormat="1" ht="60.6" customHeight="1">
      <c r="A97" s="35"/>
      <c r="B97" s="36"/>
      <c r="C97" s="174" t="s">
        <v>182</v>
      </c>
      <c r="D97" s="174" t="s">
        <v>164</v>
      </c>
      <c r="E97" s="175" t="s">
        <v>183</v>
      </c>
      <c r="F97" s="176" t="s">
        <v>184</v>
      </c>
      <c r="G97" s="177" t="s">
        <v>167</v>
      </c>
      <c r="H97" s="178">
        <v>52.854999999999997</v>
      </c>
      <c r="I97" s="179"/>
      <c r="J97" s="180">
        <f>ROUND(I97*H97,2)</f>
        <v>0</v>
      </c>
      <c r="K97" s="176" t="s">
        <v>168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169</v>
      </c>
      <c r="AT97" s="185" t="s">
        <v>164</v>
      </c>
      <c r="AU97" s="185" t="s">
        <v>87</v>
      </c>
      <c r="AY97" s="18" t="s">
        <v>162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169</v>
      </c>
      <c r="BM97" s="185" t="s">
        <v>503</v>
      </c>
    </row>
    <row r="98" spans="1:65" s="2" customFormat="1" ht="10.199999999999999">
      <c r="A98" s="35"/>
      <c r="B98" s="36"/>
      <c r="C98" s="37"/>
      <c r="D98" s="187" t="s">
        <v>171</v>
      </c>
      <c r="E98" s="37"/>
      <c r="F98" s="188" t="s">
        <v>186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171</v>
      </c>
      <c r="AU98" s="18" t="s">
        <v>87</v>
      </c>
    </row>
    <row r="99" spans="1:65" s="15" customFormat="1" ht="10.199999999999999">
      <c r="B99" s="215"/>
      <c r="C99" s="216"/>
      <c r="D99" s="194" t="s">
        <v>173</v>
      </c>
      <c r="E99" s="217" t="s">
        <v>28</v>
      </c>
      <c r="F99" s="218" t="s">
        <v>187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173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162</v>
      </c>
    </row>
    <row r="100" spans="1:65" s="13" customFormat="1" ht="10.199999999999999">
      <c r="B100" s="192"/>
      <c r="C100" s="193"/>
      <c r="D100" s="194" t="s">
        <v>173</v>
      </c>
      <c r="E100" s="195" t="s">
        <v>28</v>
      </c>
      <c r="F100" s="196" t="s">
        <v>504</v>
      </c>
      <c r="G100" s="193"/>
      <c r="H100" s="197">
        <v>52.854999999999997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173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162</v>
      </c>
    </row>
    <row r="101" spans="1:65" s="2" customFormat="1" ht="34.799999999999997" customHeight="1">
      <c r="A101" s="35"/>
      <c r="B101" s="36"/>
      <c r="C101" s="174" t="s">
        <v>169</v>
      </c>
      <c r="D101" s="174" t="s">
        <v>164</v>
      </c>
      <c r="E101" s="175" t="s">
        <v>189</v>
      </c>
      <c r="F101" s="176" t="s">
        <v>190</v>
      </c>
      <c r="G101" s="177" t="s">
        <v>167</v>
      </c>
      <c r="H101" s="178">
        <v>10.571</v>
      </c>
      <c r="I101" s="179"/>
      <c r="J101" s="180">
        <f>ROUND(I101*H101,2)</f>
        <v>0</v>
      </c>
      <c r="K101" s="176" t="s">
        <v>168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169</v>
      </c>
      <c r="AT101" s="185" t="s">
        <v>164</v>
      </c>
      <c r="AU101" s="185" t="s">
        <v>87</v>
      </c>
      <c r="AY101" s="18" t="s">
        <v>162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169</v>
      </c>
      <c r="BM101" s="185" t="s">
        <v>505</v>
      </c>
    </row>
    <row r="102" spans="1:65" s="2" customFormat="1" ht="10.199999999999999">
      <c r="A102" s="35"/>
      <c r="B102" s="36"/>
      <c r="C102" s="37"/>
      <c r="D102" s="187" t="s">
        <v>171</v>
      </c>
      <c r="E102" s="37"/>
      <c r="F102" s="188" t="s">
        <v>192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171</v>
      </c>
      <c r="AU102" s="18" t="s">
        <v>87</v>
      </c>
    </row>
    <row r="103" spans="1:65" s="13" customFormat="1" ht="10.199999999999999">
      <c r="B103" s="192"/>
      <c r="C103" s="193"/>
      <c r="D103" s="194" t="s">
        <v>173</v>
      </c>
      <c r="E103" s="195" t="s">
        <v>28</v>
      </c>
      <c r="F103" s="196" t="s">
        <v>502</v>
      </c>
      <c r="G103" s="193"/>
      <c r="H103" s="197">
        <v>10.571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173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162</v>
      </c>
    </row>
    <row r="104" spans="1:65" s="2" customFormat="1" ht="34.799999999999997" customHeight="1">
      <c r="A104" s="35"/>
      <c r="B104" s="36"/>
      <c r="C104" s="174" t="s">
        <v>193</v>
      </c>
      <c r="D104" s="174" t="s">
        <v>164</v>
      </c>
      <c r="E104" s="175" t="s">
        <v>194</v>
      </c>
      <c r="F104" s="176" t="s">
        <v>195</v>
      </c>
      <c r="G104" s="177" t="s">
        <v>196</v>
      </c>
      <c r="H104" s="178">
        <v>19.027999999999999</v>
      </c>
      <c r="I104" s="179"/>
      <c r="J104" s="180">
        <f>ROUND(I104*H104,2)</f>
        <v>0</v>
      </c>
      <c r="K104" s="176" t="s">
        <v>28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169</v>
      </c>
      <c r="AT104" s="185" t="s">
        <v>164</v>
      </c>
      <c r="AU104" s="185" t="s">
        <v>87</v>
      </c>
      <c r="AY104" s="18" t="s">
        <v>162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169</v>
      </c>
      <c r="BM104" s="185" t="s">
        <v>506</v>
      </c>
    </row>
    <row r="105" spans="1:65" s="13" customFormat="1" ht="10.199999999999999">
      <c r="B105" s="192"/>
      <c r="C105" s="193"/>
      <c r="D105" s="194" t="s">
        <v>173</v>
      </c>
      <c r="E105" s="195" t="s">
        <v>28</v>
      </c>
      <c r="F105" s="196" t="s">
        <v>507</v>
      </c>
      <c r="G105" s="193"/>
      <c r="H105" s="197">
        <v>19.027999999999999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173</v>
      </c>
      <c r="AU105" s="203" t="s">
        <v>87</v>
      </c>
      <c r="AV105" s="13" t="s">
        <v>87</v>
      </c>
      <c r="AW105" s="13" t="s">
        <v>36</v>
      </c>
      <c r="AX105" s="13" t="s">
        <v>84</v>
      </c>
      <c r="AY105" s="203" t="s">
        <v>162</v>
      </c>
    </row>
    <row r="106" spans="1:65" s="12" customFormat="1" ht="22.8" customHeight="1">
      <c r="B106" s="158"/>
      <c r="C106" s="159"/>
      <c r="D106" s="160" t="s">
        <v>75</v>
      </c>
      <c r="E106" s="172" t="s">
        <v>87</v>
      </c>
      <c r="F106" s="172" t="s">
        <v>199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SUM(P107:P129)</f>
        <v>0</v>
      </c>
      <c r="Q106" s="166"/>
      <c r="R106" s="167">
        <f>SUM(R107:R129)</f>
        <v>23.452225819999999</v>
      </c>
      <c r="S106" s="166"/>
      <c r="T106" s="168">
        <f>SUM(T107:T129)</f>
        <v>0</v>
      </c>
      <c r="AR106" s="169" t="s">
        <v>84</v>
      </c>
      <c r="AT106" s="170" t="s">
        <v>75</v>
      </c>
      <c r="AU106" s="170" t="s">
        <v>84</v>
      </c>
      <c r="AY106" s="169" t="s">
        <v>162</v>
      </c>
      <c r="BK106" s="171">
        <f>SUM(BK107:BK129)</f>
        <v>0</v>
      </c>
    </row>
    <row r="107" spans="1:65" s="2" customFormat="1" ht="34.799999999999997" customHeight="1">
      <c r="A107" s="35"/>
      <c r="B107" s="36"/>
      <c r="C107" s="174" t="s">
        <v>200</v>
      </c>
      <c r="D107" s="174" t="s">
        <v>164</v>
      </c>
      <c r="E107" s="175" t="s">
        <v>508</v>
      </c>
      <c r="F107" s="176" t="s">
        <v>509</v>
      </c>
      <c r="G107" s="177" t="s">
        <v>167</v>
      </c>
      <c r="H107" s="178">
        <v>1.2689999999999999</v>
      </c>
      <c r="I107" s="179"/>
      <c r="J107" s="180">
        <f>ROUND(I107*H107,2)</f>
        <v>0</v>
      </c>
      <c r="K107" s="176" t="s">
        <v>168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2.16</v>
      </c>
      <c r="R107" s="183">
        <f>Q107*H107</f>
        <v>2.7410399999999999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169</v>
      </c>
      <c r="AT107" s="185" t="s">
        <v>164</v>
      </c>
      <c r="AU107" s="185" t="s">
        <v>87</v>
      </c>
      <c r="AY107" s="18" t="s">
        <v>162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169</v>
      </c>
      <c r="BM107" s="185" t="s">
        <v>510</v>
      </c>
    </row>
    <row r="108" spans="1:65" s="2" customFormat="1" ht="10.199999999999999">
      <c r="A108" s="35"/>
      <c r="B108" s="36"/>
      <c r="C108" s="37"/>
      <c r="D108" s="187" t="s">
        <v>171</v>
      </c>
      <c r="E108" s="37"/>
      <c r="F108" s="188" t="s">
        <v>511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171</v>
      </c>
      <c r="AU108" s="18" t="s">
        <v>87</v>
      </c>
    </row>
    <row r="109" spans="1:65" s="13" customFormat="1" ht="10.199999999999999">
      <c r="B109" s="192"/>
      <c r="C109" s="193"/>
      <c r="D109" s="194" t="s">
        <v>173</v>
      </c>
      <c r="E109" s="195" t="s">
        <v>28</v>
      </c>
      <c r="F109" s="196" t="s">
        <v>512</v>
      </c>
      <c r="G109" s="193"/>
      <c r="H109" s="197">
        <v>1.2689999999999999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173</v>
      </c>
      <c r="AU109" s="203" t="s">
        <v>87</v>
      </c>
      <c r="AV109" s="13" t="s">
        <v>87</v>
      </c>
      <c r="AW109" s="13" t="s">
        <v>36</v>
      </c>
      <c r="AX109" s="13" t="s">
        <v>76</v>
      </c>
      <c r="AY109" s="203" t="s">
        <v>162</v>
      </c>
    </row>
    <row r="110" spans="1:65" s="14" customFormat="1" ht="10.199999999999999">
      <c r="B110" s="204"/>
      <c r="C110" s="205"/>
      <c r="D110" s="194" t="s">
        <v>173</v>
      </c>
      <c r="E110" s="206" t="s">
        <v>28</v>
      </c>
      <c r="F110" s="207" t="s">
        <v>176</v>
      </c>
      <c r="G110" s="205"/>
      <c r="H110" s="208">
        <v>1.2689999999999999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173</v>
      </c>
      <c r="AU110" s="214" t="s">
        <v>87</v>
      </c>
      <c r="AV110" s="14" t="s">
        <v>169</v>
      </c>
      <c r="AW110" s="14" t="s">
        <v>36</v>
      </c>
      <c r="AX110" s="14" t="s">
        <v>84</v>
      </c>
      <c r="AY110" s="214" t="s">
        <v>162</v>
      </c>
    </row>
    <row r="111" spans="1:65" s="2" customFormat="1" ht="22.2" customHeight="1">
      <c r="A111" s="35"/>
      <c r="B111" s="36"/>
      <c r="C111" s="174" t="s">
        <v>207</v>
      </c>
      <c r="D111" s="174" t="s">
        <v>164</v>
      </c>
      <c r="E111" s="175" t="s">
        <v>513</v>
      </c>
      <c r="F111" s="176" t="s">
        <v>514</v>
      </c>
      <c r="G111" s="177" t="s">
        <v>167</v>
      </c>
      <c r="H111" s="178">
        <v>0.51200000000000001</v>
      </c>
      <c r="I111" s="179"/>
      <c r="J111" s="180">
        <f>ROUND(I111*H111,2)</f>
        <v>0</v>
      </c>
      <c r="K111" s="176" t="s">
        <v>168</v>
      </c>
      <c r="L111" s="40"/>
      <c r="M111" s="181" t="s">
        <v>28</v>
      </c>
      <c r="N111" s="182" t="s">
        <v>47</v>
      </c>
      <c r="O111" s="65"/>
      <c r="P111" s="183">
        <f>O111*H111</f>
        <v>0</v>
      </c>
      <c r="Q111" s="183">
        <v>2.45329</v>
      </c>
      <c r="R111" s="183">
        <f>Q111*H111</f>
        <v>1.2560844799999999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169</v>
      </c>
      <c r="AT111" s="185" t="s">
        <v>164</v>
      </c>
      <c r="AU111" s="185" t="s">
        <v>87</v>
      </c>
      <c r="AY111" s="18" t="s">
        <v>162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84</v>
      </c>
      <c r="BK111" s="186">
        <f>ROUND(I111*H111,2)</f>
        <v>0</v>
      </c>
      <c r="BL111" s="18" t="s">
        <v>169</v>
      </c>
      <c r="BM111" s="185" t="s">
        <v>515</v>
      </c>
    </row>
    <row r="112" spans="1:65" s="2" customFormat="1" ht="10.199999999999999">
      <c r="A112" s="35"/>
      <c r="B112" s="36"/>
      <c r="C112" s="37"/>
      <c r="D112" s="187" t="s">
        <v>171</v>
      </c>
      <c r="E112" s="37"/>
      <c r="F112" s="188" t="s">
        <v>516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171</v>
      </c>
      <c r="AU112" s="18" t="s">
        <v>87</v>
      </c>
    </row>
    <row r="113" spans="1:65" s="15" customFormat="1" ht="10.199999999999999">
      <c r="B113" s="215"/>
      <c r="C113" s="216"/>
      <c r="D113" s="194" t="s">
        <v>173</v>
      </c>
      <c r="E113" s="217" t="s">
        <v>28</v>
      </c>
      <c r="F113" s="218" t="s">
        <v>517</v>
      </c>
      <c r="G113" s="216"/>
      <c r="H113" s="217" t="s">
        <v>28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173</v>
      </c>
      <c r="AU113" s="224" t="s">
        <v>87</v>
      </c>
      <c r="AV113" s="15" t="s">
        <v>84</v>
      </c>
      <c r="AW113" s="15" t="s">
        <v>36</v>
      </c>
      <c r="AX113" s="15" t="s">
        <v>76</v>
      </c>
      <c r="AY113" s="224" t="s">
        <v>162</v>
      </c>
    </row>
    <row r="114" spans="1:65" s="13" customFormat="1" ht="10.199999999999999">
      <c r="B114" s="192"/>
      <c r="C114" s="193"/>
      <c r="D114" s="194" t="s">
        <v>173</v>
      </c>
      <c r="E114" s="195" t="s">
        <v>28</v>
      </c>
      <c r="F114" s="196" t="s">
        <v>518</v>
      </c>
      <c r="G114" s="193"/>
      <c r="H114" s="197">
        <v>0.51200000000000001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173</v>
      </c>
      <c r="AU114" s="203" t="s">
        <v>87</v>
      </c>
      <c r="AV114" s="13" t="s">
        <v>87</v>
      </c>
      <c r="AW114" s="13" t="s">
        <v>36</v>
      </c>
      <c r="AX114" s="13" t="s">
        <v>84</v>
      </c>
      <c r="AY114" s="203" t="s">
        <v>162</v>
      </c>
    </row>
    <row r="115" spans="1:65" s="2" customFormat="1" ht="30" customHeight="1">
      <c r="A115" s="35"/>
      <c r="B115" s="36"/>
      <c r="C115" s="174" t="s">
        <v>214</v>
      </c>
      <c r="D115" s="174" t="s">
        <v>164</v>
      </c>
      <c r="E115" s="175" t="s">
        <v>519</v>
      </c>
      <c r="F115" s="176" t="s">
        <v>520</v>
      </c>
      <c r="G115" s="177" t="s">
        <v>167</v>
      </c>
      <c r="H115" s="178">
        <v>8.4570000000000007</v>
      </c>
      <c r="I115" s="179"/>
      <c r="J115" s="180">
        <f>ROUND(I115*H115,2)</f>
        <v>0</v>
      </c>
      <c r="K115" s="176" t="s">
        <v>168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2.2563399999999998</v>
      </c>
      <c r="R115" s="183">
        <f>Q115*H115</f>
        <v>19.081867379999998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169</v>
      </c>
      <c r="AT115" s="185" t="s">
        <v>164</v>
      </c>
      <c r="AU115" s="185" t="s">
        <v>87</v>
      </c>
      <c r="AY115" s="18" t="s">
        <v>162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169</v>
      </c>
      <c r="BM115" s="185" t="s">
        <v>521</v>
      </c>
    </row>
    <row r="116" spans="1:65" s="2" customFormat="1" ht="10.199999999999999">
      <c r="A116" s="35"/>
      <c r="B116" s="36"/>
      <c r="C116" s="37"/>
      <c r="D116" s="187" t="s">
        <v>171</v>
      </c>
      <c r="E116" s="37"/>
      <c r="F116" s="188" t="s">
        <v>522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171</v>
      </c>
      <c r="AU116" s="18" t="s">
        <v>87</v>
      </c>
    </row>
    <row r="117" spans="1:65" s="13" customFormat="1" ht="10.199999999999999">
      <c r="B117" s="192"/>
      <c r="C117" s="193"/>
      <c r="D117" s="194" t="s">
        <v>173</v>
      </c>
      <c r="E117" s="195" t="s">
        <v>28</v>
      </c>
      <c r="F117" s="196" t="s">
        <v>523</v>
      </c>
      <c r="G117" s="193"/>
      <c r="H117" s="197">
        <v>8.4570000000000007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173</v>
      </c>
      <c r="AU117" s="203" t="s">
        <v>87</v>
      </c>
      <c r="AV117" s="13" t="s">
        <v>87</v>
      </c>
      <c r="AW117" s="13" t="s">
        <v>36</v>
      </c>
      <c r="AX117" s="13" t="s">
        <v>76</v>
      </c>
      <c r="AY117" s="203" t="s">
        <v>162</v>
      </c>
    </row>
    <row r="118" spans="1:65" s="14" customFormat="1" ht="10.199999999999999">
      <c r="B118" s="204"/>
      <c r="C118" s="205"/>
      <c r="D118" s="194" t="s">
        <v>173</v>
      </c>
      <c r="E118" s="206" t="s">
        <v>28</v>
      </c>
      <c r="F118" s="207" t="s">
        <v>176</v>
      </c>
      <c r="G118" s="205"/>
      <c r="H118" s="208">
        <v>8.4570000000000007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173</v>
      </c>
      <c r="AU118" s="214" t="s">
        <v>87</v>
      </c>
      <c r="AV118" s="14" t="s">
        <v>169</v>
      </c>
      <c r="AW118" s="14" t="s">
        <v>36</v>
      </c>
      <c r="AX118" s="14" t="s">
        <v>84</v>
      </c>
      <c r="AY118" s="214" t="s">
        <v>162</v>
      </c>
    </row>
    <row r="119" spans="1:65" s="2" customFormat="1" ht="14.4" customHeight="1">
      <c r="A119" s="35"/>
      <c r="B119" s="36"/>
      <c r="C119" s="174" t="s">
        <v>222</v>
      </c>
      <c r="D119" s="174" t="s">
        <v>164</v>
      </c>
      <c r="E119" s="175" t="s">
        <v>524</v>
      </c>
      <c r="F119" s="176" t="s">
        <v>525</v>
      </c>
      <c r="G119" s="177" t="s">
        <v>217</v>
      </c>
      <c r="H119" s="178">
        <v>29.69</v>
      </c>
      <c r="I119" s="179"/>
      <c r="J119" s="180">
        <f>ROUND(I119*H119,2)</f>
        <v>0</v>
      </c>
      <c r="K119" s="176" t="s">
        <v>168</v>
      </c>
      <c r="L119" s="40"/>
      <c r="M119" s="181" t="s">
        <v>28</v>
      </c>
      <c r="N119" s="182" t="s">
        <v>47</v>
      </c>
      <c r="O119" s="65"/>
      <c r="P119" s="183">
        <f>O119*H119</f>
        <v>0</v>
      </c>
      <c r="Q119" s="183">
        <v>2.64E-3</v>
      </c>
      <c r="R119" s="183">
        <f>Q119*H119</f>
        <v>7.838160000000001E-2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169</v>
      </c>
      <c r="AT119" s="185" t="s">
        <v>164</v>
      </c>
      <c r="AU119" s="185" t="s">
        <v>87</v>
      </c>
      <c r="AY119" s="18" t="s">
        <v>162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84</v>
      </c>
      <c r="BK119" s="186">
        <f>ROUND(I119*H119,2)</f>
        <v>0</v>
      </c>
      <c r="BL119" s="18" t="s">
        <v>169</v>
      </c>
      <c r="BM119" s="185" t="s">
        <v>526</v>
      </c>
    </row>
    <row r="120" spans="1:65" s="2" customFormat="1" ht="10.199999999999999">
      <c r="A120" s="35"/>
      <c r="B120" s="36"/>
      <c r="C120" s="37"/>
      <c r="D120" s="187" t="s">
        <v>171</v>
      </c>
      <c r="E120" s="37"/>
      <c r="F120" s="188" t="s">
        <v>527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171</v>
      </c>
      <c r="AU120" s="18" t="s">
        <v>87</v>
      </c>
    </row>
    <row r="121" spans="1:65" s="13" customFormat="1" ht="10.199999999999999">
      <c r="B121" s="192"/>
      <c r="C121" s="193"/>
      <c r="D121" s="194" t="s">
        <v>173</v>
      </c>
      <c r="E121" s="195" t="s">
        <v>28</v>
      </c>
      <c r="F121" s="196" t="s">
        <v>528</v>
      </c>
      <c r="G121" s="193"/>
      <c r="H121" s="197">
        <v>27.13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173</v>
      </c>
      <c r="AU121" s="203" t="s">
        <v>87</v>
      </c>
      <c r="AV121" s="13" t="s">
        <v>87</v>
      </c>
      <c r="AW121" s="13" t="s">
        <v>36</v>
      </c>
      <c r="AX121" s="13" t="s">
        <v>76</v>
      </c>
      <c r="AY121" s="203" t="s">
        <v>162</v>
      </c>
    </row>
    <row r="122" spans="1:65" s="13" customFormat="1" ht="10.199999999999999">
      <c r="B122" s="192"/>
      <c r="C122" s="193"/>
      <c r="D122" s="194" t="s">
        <v>173</v>
      </c>
      <c r="E122" s="195" t="s">
        <v>28</v>
      </c>
      <c r="F122" s="196" t="s">
        <v>529</v>
      </c>
      <c r="G122" s="193"/>
      <c r="H122" s="197">
        <v>2.56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173</v>
      </c>
      <c r="AU122" s="203" t="s">
        <v>87</v>
      </c>
      <c r="AV122" s="13" t="s">
        <v>87</v>
      </c>
      <c r="AW122" s="13" t="s">
        <v>36</v>
      </c>
      <c r="AX122" s="13" t="s">
        <v>76</v>
      </c>
      <c r="AY122" s="203" t="s">
        <v>162</v>
      </c>
    </row>
    <row r="123" spans="1:65" s="14" customFormat="1" ht="10.199999999999999">
      <c r="B123" s="204"/>
      <c r="C123" s="205"/>
      <c r="D123" s="194" t="s">
        <v>173</v>
      </c>
      <c r="E123" s="206" t="s">
        <v>28</v>
      </c>
      <c r="F123" s="207" t="s">
        <v>176</v>
      </c>
      <c r="G123" s="205"/>
      <c r="H123" s="208">
        <v>29.69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173</v>
      </c>
      <c r="AU123" s="214" t="s">
        <v>87</v>
      </c>
      <c r="AV123" s="14" t="s">
        <v>169</v>
      </c>
      <c r="AW123" s="14" t="s">
        <v>36</v>
      </c>
      <c r="AX123" s="14" t="s">
        <v>84</v>
      </c>
      <c r="AY123" s="214" t="s">
        <v>162</v>
      </c>
    </row>
    <row r="124" spans="1:65" s="2" customFormat="1" ht="14.4" customHeight="1">
      <c r="A124" s="35"/>
      <c r="B124" s="36"/>
      <c r="C124" s="174" t="s">
        <v>120</v>
      </c>
      <c r="D124" s="174" t="s">
        <v>164</v>
      </c>
      <c r="E124" s="175" t="s">
        <v>530</v>
      </c>
      <c r="F124" s="176" t="s">
        <v>531</v>
      </c>
      <c r="G124" s="177" t="s">
        <v>217</v>
      </c>
      <c r="H124" s="178">
        <v>29.69</v>
      </c>
      <c r="I124" s="179"/>
      <c r="J124" s="180">
        <f>ROUND(I124*H124,2)</f>
        <v>0</v>
      </c>
      <c r="K124" s="176" t="s">
        <v>168</v>
      </c>
      <c r="L124" s="40"/>
      <c r="M124" s="181" t="s">
        <v>28</v>
      </c>
      <c r="N124" s="182" t="s">
        <v>47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169</v>
      </c>
      <c r="AT124" s="185" t="s">
        <v>164</v>
      </c>
      <c r="AU124" s="185" t="s">
        <v>87</v>
      </c>
      <c r="AY124" s="18" t="s">
        <v>162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84</v>
      </c>
      <c r="BK124" s="186">
        <f>ROUND(I124*H124,2)</f>
        <v>0</v>
      </c>
      <c r="BL124" s="18" t="s">
        <v>169</v>
      </c>
      <c r="BM124" s="185" t="s">
        <v>532</v>
      </c>
    </row>
    <row r="125" spans="1:65" s="2" customFormat="1" ht="10.199999999999999">
      <c r="A125" s="35"/>
      <c r="B125" s="36"/>
      <c r="C125" s="37"/>
      <c r="D125" s="187" t="s">
        <v>171</v>
      </c>
      <c r="E125" s="37"/>
      <c r="F125" s="188" t="s">
        <v>533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171</v>
      </c>
      <c r="AU125" s="18" t="s">
        <v>87</v>
      </c>
    </row>
    <row r="126" spans="1:65" s="13" customFormat="1" ht="10.199999999999999">
      <c r="B126" s="192"/>
      <c r="C126" s="193"/>
      <c r="D126" s="194" t="s">
        <v>173</v>
      </c>
      <c r="E126" s="195" t="s">
        <v>28</v>
      </c>
      <c r="F126" s="196" t="s">
        <v>534</v>
      </c>
      <c r="G126" s="193"/>
      <c r="H126" s="197">
        <v>29.69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173</v>
      </c>
      <c r="AU126" s="203" t="s">
        <v>87</v>
      </c>
      <c r="AV126" s="13" t="s">
        <v>87</v>
      </c>
      <c r="AW126" s="13" t="s">
        <v>36</v>
      </c>
      <c r="AX126" s="13" t="s">
        <v>84</v>
      </c>
      <c r="AY126" s="203" t="s">
        <v>162</v>
      </c>
    </row>
    <row r="127" spans="1:65" s="2" customFormat="1" ht="19.8" customHeight="1">
      <c r="A127" s="35"/>
      <c r="B127" s="36"/>
      <c r="C127" s="174" t="s">
        <v>233</v>
      </c>
      <c r="D127" s="174" t="s">
        <v>164</v>
      </c>
      <c r="E127" s="175" t="s">
        <v>535</v>
      </c>
      <c r="F127" s="176" t="s">
        <v>536</v>
      </c>
      <c r="G127" s="177" t="s">
        <v>196</v>
      </c>
      <c r="H127" s="178">
        <v>0.27800000000000002</v>
      </c>
      <c r="I127" s="179"/>
      <c r="J127" s="180">
        <f>ROUND(I127*H127,2)</f>
        <v>0</v>
      </c>
      <c r="K127" s="176" t="s">
        <v>168</v>
      </c>
      <c r="L127" s="40"/>
      <c r="M127" s="181" t="s">
        <v>28</v>
      </c>
      <c r="N127" s="182" t="s">
        <v>47</v>
      </c>
      <c r="O127" s="65"/>
      <c r="P127" s="183">
        <f>O127*H127</f>
        <v>0</v>
      </c>
      <c r="Q127" s="183">
        <v>1.0606199999999999</v>
      </c>
      <c r="R127" s="183">
        <f>Q127*H127</f>
        <v>0.29485235999999998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169</v>
      </c>
      <c r="AT127" s="185" t="s">
        <v>164</v>
      </c>
      <c r="AU127" s="185" t="s">
        <v>87</v>
      </c>
      <c r="AY127" s="18" t="s">
        <v>162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84</v>
      </c>
      <c r="BK127" s="186">
        <f>ROUND(I127*H127,2)</f>
        <v>0</v>
      </c>
      <c r="BL127" s="18" t="s">
        <v>169</v>
      </c>
      <c r="BM127" s="185" t="s">
        <v>537</v>
      </c>
    </row>
    <row r="128" spans="1:65" s="2" customFormat="1" ht="10.199999999999999">
      <c r="A128" s="35"/>
      <c r="B128" s="36"/>
      <c r="C128" s="37"/>
      <c r="D128" s="187" t="s">
        <v>171</v>
      </c>
      <c r="E128" s="37"/>
      <c r="F128" s="188" t="s">
        <v>538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171</v>
      </c>
      <c r="AU128" s="18" t="s">
        <v>87</v>
      </c>
    </row>
    <row r="129" spans="1:65" s="13" customFormat="1" ht="10.199999999999999">
      <c r="B129" s="192"/>
      <c r="C129" s="193"/>
      <c r="D129" s="194" t="s">
        <v>173</v>
      </c>
      <c r="E129" s="195" t="s">
        <v>28</v>
      </c>
      <c r="F129" s="196" t="s">
        <v>539</v>
      </c>
      <c r="G129" s="193"/>
      <c r="H129" s="197">
        <v>0.27800000000000002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173</v>
      </c>
      <c r="AU129" s="203" t="s">
        <v>87</v>
      </c>
      <c r="AV129" s="13" t="s">
        <v>87</v>
      </c>
      <c r="AW129" s="13" t="s">
        <v>36</v>
      </c>
      <c r="AX129" s="13" t="s">
        <v>84</v>
      </c>
      <c r="AY129" s="203" t="s">
        <v>162</v>
      </c>
    </row>
    <row r="130" spans="1:65" s="12" customFormat="1" ht="22.8" customHeight="1">
      <c r="B130" s="158"/>
      <c r="C130" s="159"/>
      <c r="D130" s="160" t="s">
        <v>75</v>
      </c>
      <c r="E130" s="172" t="s">
        <v>222</v>
      </c>
      <c r="F130" s="172" t="s">
        <v>251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SUM(P131:P133)</f>
        <v>0</v>
      </c>
      <c r="Q130" s="166"/>
      <c r="R130" s="167">
        <f>SUM(R131:R133)</f>
        <v>1.2319999999999999E-2</v>
      </c>
      <c r="S130" s="166"/>
      <c r="T130" s="168">
        <f>SUM(T131:T133)</f>
        <v>0</v>
      </c>
      <c r="AR130" s="169" t="s">
        <v>84</v>
      </c>
      <c r="AT130" s="170" t="s">
        <v>75</v>
      </c>
      <c r="AU130" s="170" t="s">
        <v>84</v>
      </c>
      <c r="AY130" s="169" t="s">
        <v>162</v>
      </c>
      <c r="BK130" s="171">
        <f>SUM(BK131:BK133)</f>
        <v>0</v>
      </c>
    </row>
    <row r="131" spans="1:65" s="2" customFormat="1" ht="30" customHeight="1">
      <c r="A131" s="35"/>
      <c r="B131" s="36"/>
      <c r="C131" s="174" t="s">
        <v>238</v>
      </c>
      <c r="D131" s="174" t="s">
        <v>164</v>
      </c>
      <c r="E131" s="175" t="s">
        <v>540</v>
      </c>
      <c r="F131" s="176" t="s">
        <v>541</v>
      </c>
      <c r="G131" s="177" t="s">
        <v>225</v>
      </c>
      <c r="H131" s="178">
        <v>16</v>
      </c>
      <c r="I131" s="179"/>
      <c r="J131" s="180">
        <f>ROUND(I131*H131,2)</f>
        <v>0</v>
      </c>
      <c r="K131" s="176" t="s">
        <v>168</v>
      </c>
      <c r="L131" s="40"/>
      <c r="M131" s="181" t="s">
        <v>28</v>
      </c>
      <c r="N131" s="182" t="s">
        <v>47</v>
      </c>
      <c r="O131" s="65"/>
      <c r="P131" s="183">
        <f>O131*H131</f>
        <v>0</v>
      </c>
      <c r="Q131" s="183">
        <v>7.6999999999999996E-4</v>
      </c>
      <c r="R131" s="183">
        <f>Q131*H131</f>
        <v>1.2319999999999999E-2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169</v>
      </c>
      <c r="AT131" s="185" t="s">
        <v>164</v>
      </c>
      <c r="AU131" s="185" t="s">
        <v>87</v>
      </c>
      <c r="AY131" s="18" t="s">
        <v>162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84</v>
      </c>
      <c r="BK131" s="186">
        <f>ROUND(I131*H131,2)</f>
        <v>0</v>
      </c>
      <c r="BL131" s="18" t="s">
        <v>169</v>
      </c>
      <c r="BM131" s="185" t="s">
        <v>542</v>
      </c>
    </row>
    <row r="132" spans="1:65" s="2" customFormat="1" ht="10.199999999999999">
      <c r="A132" s="35"/>
      <c r="B132" s="36"/>
      <c r="C132" s="37"/>
      <c r="D132" s="187" t="s">
        <v>171</v>
      </c>
      <c r="E132" s="37"/>
      <c r="F132" s="188" t="s">
        <v>543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171</v>
      </c>
      <c r="AU132" s="18" t="s">
        <v>87</v>
      </c>
    </row>
    <row r="133" spans="1:65" s="13" customFormat="1" ht="10.199999999999999">
      <c r="B133" s="192"/>
      <c r="C133" s="193"/>
      <c r="D133" s="194" t="s">
        <v>173</v>
      </c>
      <c r="E133" s="195" t="s">
        <v>28</v>
      </c>
      <c r="F133" s="196" t="s">
        <v>263</v>
      </c>
      <c r="G133" s="193"/>
      <c r="H133" s="197">
        <v>16</v>
      </c>
      <c r="I133" s="198"/>
      <c r="J133" s="193"/>
      <c r="K133" s="193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173</v>
      </c>
      <c r="AU133" s="203" t="s">
        <v>87</v>
      </c>
      <c r="AV133" s="13" t="s">
        <v>87</v>
      </c>
      <c r="AW133" s="13" t="s">
        <v>36</v>
      </c>
      <c r="AX133" s="13" t="s">
        <v>84</v>
      </c>
      <c r="AY133" s="203" t="s">
        <v>162</v>
      </c>
    </row>
    <row r="134" spans="1:65" s="12" customFormat="1" ht="22.8" customHeight="1">
      <c r="B134" s="158"/>
      <c r="C134" s="159"/>
      <c r="D134" s="160" t="s">
        <v>75</v>
      </c>
      <c r="E134" s="172" t="s">
        <v>303</v>
      </c>
      <c r="F134" s="172" t="s">
        <v>304</v>
      </c>
      <c r="G134" s="159"/>
      <c r="H134" s="159"/>
      <c r="I134" s="162"/>
      <c r="J134" s="173">
        <f>BK134</f>
        <v>0</v>
      </c>
      <c r="K134" s="159"/>
      <c r="L134" s="164"/>
      <c r="M134" s="165"/>
      <c r="N134" s="166"/>
      <c r="O134" s="166"/>
      <c r="P134" s="167">
        <f>SUM(P135:P136)</f>
        <v>0</v>
      </c>
      <c r="Q134" s="166"/>
      <c r="R134" s="167">
        <f>SUM(R135:R136)</f>
        <v>0</v>
      </c>
      <c r="S134" s="166"/>
      <c r="T134" s="168">
        <f>SUM(T135:T136)</f>
        <v>0</v>
      </c>
      <c r="AR134" s="169" t="s">
        <v>84</v>
      </c>
      <c r="AT134" s="170" t="s">
        <v>75</v>
      </c>
      <c r="AU134" s="170" t="s">
        <v>84</v>
      </c>
      <c r="AY134" s="169" t="s">
        <v>162</v>
      </c>
      <c r="BK134" s="171">
        <f>SUM(BK135:BK136)</f>
        <v>0</v>
      </c>
    </row>
    <row r="135" spans="1:65" s="2" customFormat="1" ht="50.4" customHeight="1">
      <c r="A135" s="35"/>
      <c r="B135" s="36"/>
      <c r="C135" s="174" t="s">
        <v>245</v>
      </c>
      <c r="D135" s="174" t="s">
        <v>164</v>
      </c>
      <c r="E135" s="175" t="s">
        <v>306</v>
      </c>
      <c r="F135" s="176" t="s">
        <v>307</v>
      </c>
      <c r="G135" s="177" t="s">
        <v>196</v>
      </c>
      <c r="H135" s="178">
        <v>23.465</v>
      </c>
      <c r="I135" s="179"/>
      <c r="J135" s="180">
        <f>ROUND(I135*H135,2)</f>
        <v>0</v>
      </c>
      <c r="K135" s="176" t="s">
        <v>168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169</v>
      </c>
      <c r="AT135" s="185" t="s">
        <v>164</v>
      </c>
      <c r="AU135" s="185" t="s">
        <v>87</v>
      </c>
      <c r="AY135" s="18" t="s">
        <v>162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169</v>
      </c>
      <c r="BM135" s="185" t="s">
        <v>544</v>
      </c>
    </row>
    <row r="136" spans="1:65" s="2" customFormat="1" ht="10.199999999999999">
      <c r="A136" s="35"/>
      <c r="B136" s="36"/>
      <c r="C136" s="37"/>
      <c r="D136" s="187" t="s">
        <v>171</v>
      </c>
      <c r="E136" s="37"/>
      <c r="F136" s="188" t="s">
        <v>309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171</v>
      </c>
      <c r="AU136" s="18" t="s">
        <v>87</v>
      </c>
    </row>
    <row r="137" spans="1:65" s="12" customFormat="1" ht="25.95" customHeight="1">
      <c r="B137" s="158"/>
      <c r="C137" s="159"/>
      <c r="D137" s="160" t="s">
        <v>75</v>
      </c>
      <c r="E137" s="161" t="s">
        <v>310</v>
      </c>
      <c r="F137" s="161" t="s">
        <v>311</v>
      </c>
      <c r="G137" s="159"/>
      <c r="H137" s="159"/>
      <c r="I137" s="162"/>
      <c r="J137" s="163">
        <f>BK137</f>
        <v>0</v>
      </c>
      <c r="K137" s="159"/>
      <c r="L137" s="164"/>
      <c r="M137" s="165"/>
      <c r="N137" s="166"/>
      <c r="O137" s="166"/>
      <c r="P137" s="167">
        <f>P138+P188</f>
        <v>0</v>
      </c>
      <c r="Q137" s="166"/>
      <c r="R137" s="167">
        <f>R138+R188</f>
        <v>108.52024692000001</v>
      </c>
      <c r="S137" s="166"/>
      <c r="T137" s="168">
        <f>T138+T188</f>
        <v>0</v>
      </c>
      <c r="AR137" s="169" t="s">
        <v>87</v>
      </c>
      <c r="AT137" s="170" t="s">
        <v>75</v>
      </c>
      <c r="AU137" s="170" t="s">
        <v>76</v>
      </c>
      <c r="AY137" s="169" t="s">
        <v>162</v>
      </c>
      <c r="BK137" s="171">
        <f>BK138+BK188</f>
        <v>0</v>
      </c>
    </row>
    <row r="138" spans="1:65" s="12" customFormat="1" ht="22.8" customHeight="1">
      <c r="B138" s="158"/>
      <c r="C138" s="159"/>
      <c r="D138" s="160" t="s">
        <v>75</v>
      </c>
      <c r="E138" s="172" t="s">
        <v>376</v>
      </c>
      <c r="F138" s="172" t="s">
        <v>377</v>
      </c>
      <c r="G138" s="159"/>
      <c r="H138" s="159"/>
      <c r="I138" s="162"/>
      <c r="J138" s="173">
        <f>BK138</f>
        <v>0</v>
      </c>
      <c r="K138" s="159"/>
      <c r="L138" s="164"/>
      <c r="M138" s="165"/>
      <c r="N138" s="166"/>
      <c r="O138" s="166"/>
      <c r="P138" s="167">
        <f>SUM(P139:P187)</f>
        <v>0</v>
      </c>
      <c r="Q138" s="166"/>
      <c r="R138" s="167">
        <f>SUM(R139:R187)</f>
        <v>108.49746</v>
      </c>
      <c r="S138" s="166"/>
      <c r="T138" s="168">
        <f>SUM(T139:T187)</f>
        <v>0</v>
      </c>
      <c r="AR138" s="169" t="s">
        <v>87</v>
      </c>
      <c r="AT138" s="170" t="s">
        <v>75</v>
      </c>
      <c r="AU138" s="170" t="s">
        <v>84</v>
      </c>
      <c r="AY138" s="169" t="s">
        <v>162</v>
      </c>
      <c r="BK138" s="171">
        <f>SUM(BK139:BK187)</f>
        <v>0</v>
      </c>
    </row>
    <row r="139" spans="1:65" s="2" customFormat="1" ht="22.2" customHeight="1">
      <c r="A139" s="35"/>
      <c r="B139" s="36"/>
      <c r="C139" s="174" t="s">
        <v>252</v>
      </c>
      <c r="D139" s="174" t="s">
        <v>164</v>
      </c>
      <c r="E139" s="175" t="s">
        <v>545</v>
      </c>
      <c r="F139" s="176" t="s">
        <v>546</v>
      </c>
      <c r="G139" s="177" t="s">
        <v>390</v>
      </c>
      <c r="H139" s="178">
        <v>3077.2</v>
      </c>
      <c r="I139" s="179"/>
      <c r="J139" s="180">
        <f>ROUND(I139*H139,2)</f>
        <v>0</v>
      </c>
      <c r="K139" s="176" t="s">
        <v>168</v>
      </c>
      <c r="L139" s="40"/>
      <c r="M139" s="181" t="s">
        <v>28</v>
      </c>
      <c r="N139" s="182" t="s">
        <v>47</v>
      </c>
      <c r="O139" s="65"/>
      <c r="P139" s="183">
        <f>O139*H139</f>
        <v>0</v>
      </c>
      <c r="Q139" s="183">
        <v>5.0000000000000002E-5</v>
      </c>
      <c r="R139" s="183">
        <f>Q139*H139</f>
        <v>0.15386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263</v>
      </c>
      <c r="AT139" s="185" t="s">
        <v>164</v>
      </c>
      <c r="AU139" s="185" t="s">
        <v>87</v>
      </c>
      <c r="AY139" s="18" t="s">
        <v>162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84</v>
      </c>
      <c r="BK139" s="186">
        <f>ROUND(I139*H139,2)</f>
        <v>0</v>
      </c>
      <c r="BL139" s="18" t="s">
        <v>263</v>
      </c>
      <c r="BM139" s="185" t="s">
        <v>547</v>
      </c>
    </row>
    <row r="140" spans="1:65" s="2" customFormat="1" ht="10.199999999999999">
      <c r="A140" s="35"/>
      <c r="B140" s="36"/>
      <c r="C140" s="37"/>
      <c r="D140" s="187" t="s">
        <v>171</v>
      </c>
      <c r="E140" s="37"/>
      <c r="F140" s="188" t="s">
        <v>548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171</v>
      </c>
      <c r="AU140" s="18" t="s">
        <v>87</v>
      </c>
    </row>
    <row r="141" spans="1:65" s="15" customFormat="1" ht="10.199999999999999">
      <c r="B141" s="215"/>
      <c r="C141" s="216"/>
      <c r="D141" s="194" t="s">
        <v>173</v>
      </c>
      <c r="E141" s="217" t="s">
        <v>28</v>
      </c>
      <c r="F141" s="218" t="s">
        <v>549</v>
      </c>
      <c r="G141" s="216"/>
      <c r="H141" s="217" t="s">
        <v>28</v>
      </c>
      <c r="I141" s="219"/>
      <c r="J141" s="216"/>
      <c r="K141" s="216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173</v>
      </c>
      <c r="AU141" s="224" t="s">
        <v>87</v>
      </c>
      <c r="AV141" s="15" t="s">
        <v>84</v>
      </c>
      <c r="AW141" s="15" t="s">
        <v>36</v>
      </c>
      <c r="AX141" s="15" t="s">
        <v>76</v>
      </c>
      <c r="AY141" s="224" t="s">
        <v>162</v>
      </c>
    </row>
    <row r="142" spans="1:65" s="13" customFormat="1" ht="10.199999999999999">
      <c r="B142" s="192"/>
      <c r="C142" s="193"/>
      <c r="D142" s="194" t="s">
        <v>173</v>
      </c>
      <c r="E142" s="195" t="s">
        <v>28</v>
      </c>
      <c r="F142" s="196" t="s">
        <v>550</v>
      </c>
      <c r="G142" s="193"/>
      <c r="H142" s="197">
        <v>779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173</v>
      </c>
      <c r="AU142" s="203" t="s">
        <v>87</v>
      </c>
      <c r="AV142" s="13" t="s">
        <v>87</v>
      </c>
      <c r="AW142" s="13" t="s">
        <v>36</v>
      </c>
      <c r="AX142" s="13" t="s">
        <v>76</v>
      </c>
      <c r="AY142" s="203" t="s">
        <v>162</v>
      </c>
    </row>
    <row r="143" spans="1:65" s="15" customFormat="1" ht="10.199999999999999">
      <c r="B143" s="215"/>
      <c r="C143" s="216"/>
      <c r="D143" s="194" t="s">
        <v>173</v>
      </c>
      <c r="E143" s="217" t="s">
        <v>28</v>
      </c>
      <c r="F143" s="218" t="s">
        <v>551</v>
      </c>
      <c r="G143" s="216"/>
      <c r="H143" s="217" t="s">
        <v>28</v>
      </c>
      <c r="I143" s="219"/>
      <c r="J143" s="216"/>
      <c r="K143" s="216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173</v>
      </c>
      <c r="AU143" s="224" t="s">
        <v>87</v>
      </c>
      <c r="AV143" s="15" t="s">
        <v>84</v>
      </c>
      <c r="AW143" s="15" t="s">
        <v>36</v>
      </c>
      <c r="AX143" s="15" t="s">
        <v>76</v>
      </c>
      <c r="AY143" s="224" t="s">
        <v>162</v>
      </c>
    </row>
    <row r="144" spans="1:65" s="13" customFormat="1" ht="10.199999999999999">
      <c r="B144" s="192"/>
      <c r="C144" s="193"/>
      <c r="D144" s="194" t="s">
        <v>173</v>
      </c>
      <c r="E144" s="195" t="s">
        <v>28</v>
      </c>
      <c r="F144" s="196" t="s">
        <v>552</v>
      </c>
      <c r="G144" s="193"/>
      <c r="H144" s="197">
        <v>587.5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173</v>
      </c>
      <c r="AU144" s="203" t="s">
        <v>87</v>
      </c>
      <c r="AV144" s="13" t="s">
        <v>87</v>
      </c>
      <c r="AW144" s="13" t="s">
        <v>36</v>
      </c>
      <c r="AX144" s="13" t="s">
        <v>76</v>
      </c>
      <c r="AY144" s="203" t="s">
        <v>162</v>
      </c>
    </row>
    <row r="145" spans="2:51" s="15" customFormat="1" ht="10.199999999999999">
      <c r="B145" s="215"/>
      <c r="C145" s="216"/>
      <c r="D145" s="194" t="s">
        <v>173</v>
      </c>
      <c r="E145" s="217" t="s">
        <v>28</v>
      </c>
      <c r="F145" s="218" t="s">
        <v>553</v>
      </c>
      <c r="G145" s="216"/>
      <c r="H145" s="217" t="s">
        <v>28</v>
      </c>
      <c r="I145" s="219"/>
      <c r="J145" s="216"/>
      <c r="K145" s="216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173</v>
      </c>
      <c r="AU145" s="224" t="s">
        <v>87</v>
      </c>
      <c r="AV145" s="15" t="s">
        <v>84</v>
      </c>
      <c r="AW145" s="15" t="s">
        <v>36</v>
      </c>
      <c r="AX145" s="15" t="s">
        <v>76</v>
      </c>
      <c r="AY145" s="224" t="s">
        <v>162</v>
      </c>
    </row>
    <row r="146" spans="2:51" s="13" customFormat="1" ht="10.199999999999999">
      <c r="B146" s="192"/>
      <c r="C146" s="193"/>
      <c r="D146" s="194" t="s">
        <v>173</v>
      </c>
      <c r="E146" s="195" t="s">
        <v>28</v>
      </c>
      <c r="F146" s="196" t="s">
        <v>554</v>
      </c>
      <c r="G146" s="193"/>
      <c r="H146" s="197">
        <v>111.6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173</v>
      </c>
      <c r="AU146" s="203" t="s">
        <v>87</v>
      </c>
      <c r="AV146" s="13" t="s">
        <v>87</v>
      </c>
      <c r="AW146" s="13" t="s">
        <v>36</v>
      </c>
      <c r="AX146" s="13" t="s">
        <v>76</v>
      </c>
      <c r="AY146" s="203" t="s">
        <v>162</v>
      </c>
    </row>
    <row r="147" spans="2:51" s="15" customFormat="1" ht="10.199999999999999">
      <c r="B147" s="215"/>
      <c r="C147" s="216"/>
      <c r="D147" s="194" t="s">
        <v>173</v>
      </c>
      <c r="E147" s="217" t="s">
        <v>28</v>
      </c>
      <c r="F147" s="218" t="s">
        <v>555</v>
      </c>
      <c r="G147" s="216"/>
      <c r="H147" s="217" t="s">
        <v>28</v>
      </c>
      <c r="I147" s="219"/>
      <c r="J147" s="216"/>
      <c r="K147" s="216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173</v>
      </c>
      <c r="AU147" s="224" t="s">
        <v>87</v>
      </c>
      <c r="AV147" s="15" t="s">
        <v>84</v>
      </c>
      <c r="AW147" s="15" t="s">
        <v>36</v>
      </c>
      <c r="AX147" s="15" t="s">
        <v>76</v>
      </c>
      <c r="AY147" s="224" t="s">
        <v>162</v>
      </c>
    </row>
    <row r="148" spans="2:51" s="13" customFormat="1" ht="10.199999999999999">
      <c r="B148" s="192"/>
      <c r="C148" s="193"/>
      <c r="D148" s="194" t="s">
        <v>173</v>
      </c>
      <c r="E148" s="195" t="s">
        <v>28</v>
      </c>
      <c r="F148" s="196" t="s">
        <v>556</v>
      </c>
      <c r="G148" s="193"/>
      <c r="H148" s="197">
        <v>102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173</v>
      </c>
      <c r="AU148" s="203" t="s">
        <v>87</v>
      </c>
      <c r="AV148" s="13" t="s">
        <v>87</v>
      </c>
      <c r="AW148" s="13" t="s">
        <v>36</v>
      </c>
      <c r="AX148" s="13" t="s">
        <v>76</v>
      </c>
      <c r="AY148" s="203" t="s">
        <v>162</v>
      </c>
    </row>
    <row r="149" spans="2:51" s="15" customFormat="1" ht="10.199999999999999">
      <c r="B149" s="215"/>
      <c r="C149" s="216"/>
      <c r="D149" s="194" t="s">
        <v>173</v>
      </c>
      <c r="E149" s="217" t="s">
        <v>28</v>
      </c>
      <c r="F149" s="218" t="s">
        <v>557</v>
      </c>
      <c r="G149" s="216"/>
      <c r="H149" s="217" t="s">
        <v>28</v>
      </c>
      <c r="I149" s="219"/>
      <c r="J149" s="216"/>
      <c r="K149" s="216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173</v>
      </c>
      <c r="AU149" s="224" t="s">
        <v>87</v>
      </c>
      <c r="AV149" s="15" t="s">
        <v>84</v>
      </c>
      <c r="AW149" s="15" t="s">
        <v>36</v>
      </c>
      <c r="AX149" s="15" t="s">
        <v>76</v>
      </c>
      <c r="AY149" s="224" t="s">
        <v>162</v>
      </c>
    </row>
    <row r="150" spans="2:51" s="13" customFormat="1" ht="10.199999999999999">
      <c r="B150" s="192"/>
      <c r="C150" s="193"/>
      <c r="D150" s="194" t="s">
        <v>173</v>
      </c>
      <c r="E150" s="195" t="s">
        <v>28</v>
      </c>
      <c r="F150" s="196" t="s">
        <v>558</v>
      </c>
      <c r="G150" s="193"/>
      <c r="H150" s="197">
        <v>316.5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173</v>
      </c>
      <c r="AU150" s="203" t="s">
        <v>87</v>
      </c>
      <c r="AV150" s="13" t="s">
        <v>87</v>
      </c>
      <c r="AW150" s="13" t="s">
        <v>36</v>
      </c>
      <c r="AX150" s="13" t="s">
        <v>76</v>
      </c>
      <c r="AY150" s="203" t="s">
        <v>162</v>
      </c>
    </row>
    <row r="151" spans="2:51" s="15" customFormat="1" ht="10.199999999999999">
      <c r="B151" s="215"/>
      <c r="C151" s="216"/>
      <c r="D151" s="194" t="s">
        <v>173</v>
      </c>
      <c r="E151" s="217" t="s">
        <v>28</v>
      </c>
      <c r="F151" s="218" t="s">
        <v>559</v>
      </c>
      <c r="G151" s="216"/>
      <c r="H151" s="217" t="s">
        <v>28</v>
      </c>
      <c r="I151" s="219"/>
      <c r="J151" s="216"/>
      <c r="K151" s="216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173</v>
      </c>
      <c r="AU151" s="224" t="s">
        <v>87</v>
      </c>
      <c r="AV151" s="15" t="s">
        <v>84</v>
      </c>
      <c r="AW151" s="15" t="s">
        <v>36</v>
      </c>
      <c r="AX151" s="15" t="s">
        <v>76</v>
      </c>
      <c r="AY151" s="224" t="s">
        <v>162</v>
      </c>
    </row>
    <row r="152" spans="2:51" s="13" customFormat="1" ht="10.199999999999999">
      <c r="B152" s="192"/>
      <c r="C152" s="193"/>
      <c r="D152" s="194" t="s">
        <v>173</v>
      </c>
      <c r="E152" s="195" t="s">
        <v>28</v>
      </c>
      <c r="F152" s="196" t="s">
        <v>560</v>
      </c>
      <c r="G152" s="193"/>
      <c r="H152" s="197">
        <v>413.6</v>
      </c>
      <c r="I152" s="198"/>
      <c r="J152" s="193"/>
      <c r="K152" s="193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173</v>
      </c>
      <c r="AU152" s="203" t="s">
        <v>87</v>
      </c>
      <c r="AV152" s="13" t="s">
        <v>87</v>
      </c>
      <c r="AW152" s="13" t="s">
        <v>36</v>
      </c>
      <c r="AX152" s="13" t="s">
        <v>76</v>
      </c>
      <c r="AY152" s="203" t="s">
        <v>162</v>
      </c>
    </row>
    <row r="153" spans="2:51" s="15" customFormat="1" ht="10.199999999999999">
      <c r="B153" s="215"/>
      <c r="C153" s="216"/>
      <c r="D153" s="194" t="s">
        <v>173</v>
      </c>
      <c r="E153" s="217" t="s">
        <v>28</v>
      </c>
      <c r="F153" s="218" t="s">
        <v>561</v>
      </c>
      <c r="G153" s="216"/>
      <c r="H153" s="217" t="s">
        <v>28</v>
      </c>
      <c r="I153" s="219"/>
      <c r="J153" s="216"/>
      <c r="K153" s="216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173</v>
      </c>
      <c r="AU153" s="224" t="s">
        <v>87</v>
      </c>
      <c r="AV153" s="15" t="s">
        <v>84</v>
      </c>
      <c r="AW153" s="15" t="s">
        <v>36</v>
      </c>
      <c r="AX153" s="15" t="s">
        <v>76</v>
      </c>
      <c r="AY153" s="224" t="s">
        <v>162</v>
      </c>
    </row>
    <row r="154" spans="2:51" s="13" customFormat="1" ht="10.199999999999999">
      <c r="B154" s="192"/>
      <c r="C154" s="193"/>
      <c r="D154" s="194" t="s">
        <v>173</v>
      </c>
      <c r="E154" s="195" t="s">
        <v>28</v>
      </c>
      <c r="F154" s="196" t="s">
        <v>562</v>
      </c>
      <c r="G154" s="193"/>
      <c r="H154" s="197">
        <v>102.6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173</v>
      </c>
      <c r="AU154" s="203" t="s">
        <v>87</v>
      </c>
      <c r="AV154" s="13" t="s">
        <v>87</v>
      </c>
      <c r="AW154" s="13" t="s">
        <v>36</v>
      </c>
      <c r="AX154" s="13" t="s">
        <v>76</v>
      </c>
      <c r="AY154" s="203" t="s">
        <v>162</v>
      </c>
    </row>
    <row r="155" spans="2:51" s="15" customFormat="1" ht="10.199999999999999">
      <c r="B155" s="215"/>
      <c r="C155" s="216"/>
      <c r="D155" s="194" t="s">
        <v>173</v>
      </c>
      <c r="E155" s="217" t="s">
        <v>28</v>
      </c>
      <c r="F155" s="218" t="s">
        <v>563</v>
      </c>
      <c r="G155" s="216"/>
      <c r="H155" s="217" t="s">
        <v>28</v>
      </c>
      <c r="I155" s="219"/>
      <c r="J155" s="216"/>
      <c r="K155" s="216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173</v>
      </c>
      <c r="AU155" s="224" t="s">
        <v>87</v>
      </c>
      <c r="AV155" s="15" t="s">
        <v>84</v>
      </c>
      <c r="AW155" s="15" t="s">
        <v>36</v>
      </c>
      <c r="AX155" s="15" t="s">
        <v>76</v>
      </c>
      <c r="AY155" s="224" t="s">
        <v>162</v>
      </c>
    </row>
    <row r="156" spans="2:51" s="13" customFormat="1" ht="10.199999999999999">
      <c r="B156" s="192"/>
      <c r="C156" s="193"/>
      <c r="D156" s="194" t="s">
        <v>173</v>
      </c>
      <c r="E156" s="195" t="s">
        <v>28</v>
      </c>
      <c r="F156" s="196" t="s">
        <v>564</v>
      </c>
      <c r="G156" s="193"/>
      <c r="H156" s="197">
        <v>113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173</v>
      </c>
      <c r="AU156" s="203" t="s">
        <v>87</v>
      </c>
      <c r="AV156" s="13" t="s">
        <v>87</v>
      </c>
      <c r="AW156" s="13" t="s">
        <v>36</v>
      </c>
      <c r="AX156" s="13" t="s">
        <v>76</v>
      </c>
      <c r="AY156" s="203" t="s">
        <v>162</v>
      </c>
    </row>
    <row r="157" spans="2:51" s="15" customFormat="1" ht="10.199999999999999">
      <c r="B157" s="215"/>
      <c r="C157" s="216"/>
      <c r="D157" s="194" t="s">
        <v>173</v>
      </c>
      <c r="E157" s="217" t="s">
        <v>28</v>
      </c>
      <c r="F157" s="218" t="s">
        <v>565</v>
      </c>
      <c r="G157" s="216"/>
      <c r="H157" s="217" t="s">
        <v>28</v>
      </c>
      <c r="I157" s="219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173</v>
      </c>
      <c r="AU157" s="224" t="s">
        <v>87</v>
      </c>
      <c r="AV157" s="15" t="s">
        <v>84</v>
      </c>
      <c r="AW157" s="15" t="s">
        <v>36</v>
      </c>
      <c r="AX157" s="15" t="s">
        <v>76</v>
      </c>
      <c r="AY157" s="224" t="s">
        <v>162</v>
      </c>
    </row>
    <row r="158" spans="2:51" s="13" customFormat="1" ht="10.199999999999999">
      <c r="B158" s="192"/>
      <c r="C158" s="193"/>
      <c r="D158" s="194" t="s">
        <v>173</v>
      </c>
      <c r="E158" s="195" t="s">
        <v>28</v>
      </c>
      <c r="F158" s="196" t="s">
        <v>566</v>
      </c>
      <c r="G158" s="193"/>
      <c r="H158" s="197">
        <v>47.1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173</v>
      </c>
      <c r="AU158" s="203" t="s">
        <v>87</v>
      </c>
      <c r="AV158" s="13" t="s">
        <v>87</v>
      </c>
      <c r="AW158" s="13" t="s">
        <v>36</v>
      </c>
      <c r="AX158" s="13" t="s">
        <v>76</v>
      </c>
      <c r="AY158" s="203" t="s">
        <v>162</v>
      </c>
    </row>
    <row r="159" spans="2:51" s="15" customFormat="1" ht="10.199999999999999">
      <c r="B159" s="215"/>
      <c r="C159" s="216"/>
      <c r="D159" s="194" t="s">
        <v>173</v>
      </c>
      <c r="E159" s="217" t="s">
        <v>28</v>
      </c>
      <c r="F159" s="218" t="s">
        <v>567</v>
      </c>
      <c r="G159" s="216"/>
      <c r="H159" s="217" t="s">
        <v>28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173</v>
      </c>
      <c r="AU159" s="224" t="s">
        <v>87</v>
      </c>
      <c r="AV159" s="15" t="s">
        <v>84</v>
      </c>
      <c r="AW159" s="15" t="s">
        <v>36</v>
      </c>
      <c r="AX159" s="15" t="s">
        <v>76</v>
      </c>
      <c r="AY159" s="224" t="s">
        <v>162</v>
      </c>
    </row>
    <row r="160" spans="2:51" s="13" customFormat="1" ht="10.199999999999999">
      <c r="B160" s="192"/>
      <c r="C160" s="193"/>
      <c r="D160" s="194" t="s">
        <v>173</v>
      </c>
      <c r="E160" s="195" t="s">
        <v>28</v>
      </c>
      <c r="F160" s="196" t="s">
        <v>568</v>
      </c>
      <c r="G160" s="193"/>
      <c r="H160" s="197">
        <v>28.4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173</v>
      </c>
      <c r="AU160" s="203" t="s">
        <v>87</v>
      </c>
      <c r="AV160" s="13" t="s">
        <v>87</v>
      </c>
      <c r="AW160" s="13" t="s">
        <v>36</v>
      </c>
      <c r="AX160" s="13" t="s">
        <v>76</v>
      </c>
      <c r="AY160" s="203" t="s">
        <v>162</v>
      </c>
    </row>
    <row r="161" spans="1:65" s="15" customFormat="1" ht="10.199999999999999">
      <c r="B161" s="215"/>
      <c r="C161" s="216"/>
      <c r="D161" s="194" t="s">
        <v>173</v>
      </c>
      <c r="E161" s="217" t="s">
        <v>28</v>
      </c>
      <c r="F161" s="218" t="s">
        <v>569</v>
      </c>
      <c r="G161" s="216"/>
      <c r="H161" s="217" t="s">
        <v>28</v>
      </c>
      <c r="I161" s="219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173</v>
      </c>
      <c r="AU161" s="224" t="s">
        <v>87</v>
      </c>
      <c r="AV161" s="15" t="s">
        <v>84</v>
      </c>
      <c r="AW161" s="15" t="s">
        <v>36</v>
      </c>
      <c r="AX161" s="15" t="s">
        <v>76</v>
      </c>
      <c r="AY161" s="224" t="s">
        <v>162</v>
      </c>
    </row>
    <row r="162" spans="1:65" s="13" customFormat="1" ht="10.199999999999999">
      <c r="B162" s="192"/>
      <c r="C162" s="193"/>
      <c r="D162" s="194" t="s">
        <v>173</v>
      </c>
      <c r="E162" s="195" t="s">
        <v>28</v>
      </c>
      <c r="F162" s="196" t="s">
        <v>570</v>
      </c>
      <c r="G162" s="193"/>
      <c r="H162" s="197">
        <v>475.9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173</v>
      </c>
      <c r="AU162" s="203" t="s">
        <v>87</v>
      </c>
      <c r="AV162" s="13" t="s">
        <v>87</v>
      </c>
      <c r="AW162" s="13" t="s">
        <v>36</v>
      </c>
      <c r="AX162" s="13" t="s">
        <v>76</v>
      </c>
      <c r="AY162" s="203" t="s">
        <v>162</v>
      </c>
    </row>
    <row r="163" spans="1:65" s="14" customFormat="1" ht="10.199999999999999">
      <c r="B163" s="204"/>
      <c r="C163" s="205"/>
      <c r="D163" s="194" t="s">
        <v>173</v>
      </c>
      <c r="E163" s="206" t="s">
        <v>28</v>
      </c>
      <c r="F163" s="207" t="s">
        <v>176</v>
      </c>
      <c r="G163" s="205"/>
      <c r="H163" s="208">
        <v>3077.2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173</v>
      </c>
      <c r="AU163" s="214" t="s">
        <v>87</v>
      </c>
      <c r="AV163" s="14" t="s">
        <v>169</v>
      </c>
      <c r="AW163" s="14" t="s">
        <v>36</v>
      </c>
      <c r="AX163" s="14" t="s">
        <v>84</v>
      </c>
      <c r="AY163" s="214" t="s">
        <v>162</v>
      </c>
    </row>
    <row r="164" spans="1:65" s="2" customFormat="1" ht="19.8" customHeight="1">
      <c r="A164" s="35"/>
      <c r="B164" s="36"/>
      <c r="C164" s="225" t="s">
        <v>8</v>
      </c>
      <c r="D164" s="225" t="s">
        <v>228</v>
      </c>
      <c r="E164" s="226" t="s">
        <v>571</v>
      </c>
      <c r="F164" s="227" t="s">
        <v>572</v>
      </c>
      <c r="G164" s="228" t="s">
        <v>196</v>
      </c>
      <c r="H164" s="229">
        <v>0.112</v>
      </c>
      <c r="I164" s="230"/>
      <c r="J164" s="231">
        <f>ROUND(I164*H164,2)</f>
        <v>0</v>
      </c>
      <c r="K164" s="227" t="s">
        <v>168</v>
      </c>
      <c r="L164" s="232"/>
      <c r="M164" s="233" t="s">
        <v>28</v>
      </c>
      <c r="N164" s="234" t="s">
        <v>47</v>
      </c>
      <c r="O164" s="65"/>
      <c r="P164" s="183">
        <f>O164*H164</f>
        <v>0</v>
      </c>
      <c r="Q164" s="183">
        <v>1</v>
      </c>
      <c r="R164" s="183">
        <f>Q164*H164</f>
        <v>0.112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322</v>
      </c>
      <c r="AT164" s="185" t="s">
        <v>228</v>
      </c>
      <c r="AU164" s="185" t="s">
        <v>87</v>
      </c>
      <c r="AY164" s="18" t="s">
        <v>162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263</v>
      </c>
      <c r="BM164" s="185" t="s">
        <v>573</v>
      </c>
    </row>
    <row r="165" spans="1:65" s="13" customFormat="1" ht="10.199999999999999">
      <c r="B165" s="192"/>
      <c r="C165" s="193"/>
      <c r="D165" s="194" t="s">
        <v>173</v>
      </c>
      <c r="E165" s="195" t="s">
        <v>28</v>
      </c>
      <c r="F165" s="196" t="s">
        <v>574</v>
      </c>
      <c r="G165" s="193"/>
      <c r="H165" s="197">
        <v>0.112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173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162</v>
      </c>
    </row>
    <row r="166" spans="1:65" s="2" customFormat="1" ht="19.8" customHeight="1">
      <c r="A166" s="35"/>
      <c r="B166" s="36"/>
      <c r="C166" s="225" t="s">
        <v>263</v>
      </c>
      <c r="D166" s="225" t="s">
        <v>228</v>
      </c>
      <c r="E166" s="226" t="s">
        <v>575</v>
      </c>
      <c r="F166" s="227" t="s">
        <v>576</v>
      </c>
      <c r="G166" s="228" t="s">
        <v>196</v>
      </c>
      <c r="H166" s="229">
        <v>0.64700000000000002</v>
      </c>
      <c r="I166" s="230"/>
      <c r="J166" s="231">
        <f>ROUND(I166*H166,2)</f>
        <v>0</v>
      </c>
      <c r="K166" s="227" t="s">
        <v>168</v>
      </c>
      <c r="L166" s="232"/>
      <c r="M166" s="233" t="s">
        <v>28</v>
      </c>
      <c r="N166" s="234" t="s">
        <v>47</v>
      </c>
      <c r="O166" s="65"/>
      <c r="P166" s="183">
        <f>O166*H166</f>
        <v>0</v>
      </c>
      <c r="Q166" s="183">
        <v>1</v>
      </c>
      <c r="R166" s="183">
        <f>Q166*H166</f>
        <v>0.64700000000000002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322</v>
      </c>
      <c r="AT166" s="185" t="s">
        <v>228</v>
      </c>
      <c r="AU166" s="185" t="s">
        <v>87</v>
      </c>
      <c r="AY166" s="18" t="s">
        <v>162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263</v>
      </c>
      <c r="BM166" s="185" t="s">
        <v>577</v>
      </c>
    </row>
    <row r="167" spans="1:65" s="13" customFormat="1" ht="10.199999999999999">
      <c r="B167" s="192"/>
      <c r="C167" s="193"/>
      <c r="D167" s="194" t="s">
        <v>173</v>
      </c>
      <c r="E167" s="195" t="s">
        <v>28</v>
      </c>
      <c r="F167" s="196" t="s">
        <v>578</v>
      </c>
      <c r="G167" s="193"/>
      <c r="H167" s="197">
        <v>0.64700000000000002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173</v>
      </c>
      <c r="AU167" s="203" t="s">
        <v>87</v>
      </c>
      <c r="AV167" s="13" t="s">
        <v>87</v>
      </c>
      <c r="AW167" s="13" t="s">
        <v>36</v>
      </c>
      <c r="AX167" s="13" t="s">
        <v>84</v>
      </c>
      <c r="AY167" s="203" t="s">
        <v>162</v>
      </c>
    </row>
    <row r="168" spans="1:65" s="2" customFormat="1" ht="14.4" customHeight="1">
      <c r="A168" s="35"/>
      <c r="B168" s="36"/>
      <c r="C168" s="225" t="s">
        <v>267</v>
      </c>
      <c r="D168" s="225" t="s">
        <v>228</v>
      </c>
      <c r="E168" s="226" t="s">
        <v>579</v>
      </c>
      <c r="F168" s="227" t="s">
        <v>580</v>
      </c>
      <c r="G168" s="228" t="s">
        <v>196</v>
      </c>
      <c r="H168" s="229">
        <v>0.85699999999999998</v>
      </c>
      <c r="I168" s="230"/>
      <c r="J168" s="231">
        <f>ROUND(I168*H168,2)</f>
        <v>0</v>
      </c>
      <c r="K168" s="227" t="s">
        <v>28</v>
      </c>
      <c r="L168" s="232"/>
      <c r="M168" s="233" t="s">
        <v>28</v>
      </c>
      <c r="N168" s="234" t="s">
        <v>47</v>
      </c>
      <c r="O168" s="65"/>
      <c r="P168" s="183">
        <f>O168*H168</f>
        <v>0</v>
      </c>
      <c r="Q168" s="183">
        <v>1</v>
      </c>
      <c r="R168" s="183">
        <f>Q168*H168</f>
        <v>0.85699999999999998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322</v>
      </c>
      <c r="AT168" s="185" t="s">
        <v>228</v>
      </c>
      <c r="AU168" s="185" t="s">
        <v>87</v>
      </c>
      <c r="AY168" s="18" t="s">
        <v>162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84</v>
      </c>
      <c r="BK168" s="186">
        <f>ROUND(I168*H168,2)</f>
        <v>0</v>
      </c>
      <c r="BL168" s="18" t="s">
        <v>263</v>
      </c>
      <c r="BM168" s="185" t="s">
        <v>581</v>
      </c>
    </row>
    <row r="169" spans="1:65" s="13" customFormat="1" ht="10.199999999999999">
      <c r="B169" s="192"/>
      <c r="C169" s="193"/>
      <c r="D169" s="194" t="s">
        <v>173</v>
      </c>
      <c r="E169" s="195" t="s">
        <v>28</v>
      </c>
      <c r="F169" s="196" t="s">
        <v>582</v>
      </c>
      <c r="G169" s="193"/>
      <c r="H169" s="197">
        <v>0.85699999999999998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173</v>
      </c>
      <c r="AU169" s="203" t="s">
        <v>87</v>
      </c>
      <c r="AV169" s="13" t="s">
        <v>87</v>
      </c>
      <c r="AW169" s="13" t="s">
        <v>36</v>
      </c>
      <c r="AX169" s="13" t="s">
        <v>84</v>
      </c>
      <c r="AY169" s="203" t="s">
        <v>162</v>
      </c>
    </row>
    <row r="170" spans="1:65" s="2" customFormat="1" ht="14.4" customHeight="1">
      <c r="A170" s="35"/>
      <c r="B170" s="36"/>
      <c r="C170" s="225" t="s">
        <v>272</v>
      </c>
      <c r="D170" s="225" t="s">
        <v>228</v>
      </c>
      <c r="E170" s="226" t="s">
        <v>583</v>
      </c>
      <c r="F170" s="227" t="s">
        <v>584</v>
      </c>
      <c r="G170" s="228" t="s">
        <v>196</v>
      </c>
      <c r="H170" s="229">
        <v>0.123</v>
      </c>
      <c r="I170" s="230"/>
      <c r="J170" s="231">
        <f>ROUND(I170*H170,2)</f>
        <v>0</v>
      </c>
      <c r="K170" s="227" t="s">
        <v>168</v>
      </c>
      <c r="L170" s="232"/>
      <c r="M170" s="233" t="s">
        <v>28</v>
      </c>
      <c r="N170" s="234" t="s">
        <v>47</v>
      </c>
      <c r="O170" s="65"/>
      <c r="P170" s="183">
        <f>O170*H170</f>
        <v>0</v>
      </c>
      <c r="Q170" s="183">
        <v>1</v>
      </c>
      <c r="R170" s="183">
        <f>Q170*H170</f>
        <v>0.123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322</v>
      </c>
      <c r="AT170" s="185" t="s">
        <v>228</v>
      </c>
      <c r="AU170" s="185" t="s">
        <v>87</v>
      </c>
      <c r="AY170" s="18" t="s">
        <v>162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84</v>
      </c>
      <c r="BK170" s="186">
        <f>ROUND(I170*H170,2)</f>
        <v>0</v>
      </c>
      <c r="BL170" s="18" t="s">
        <v>263</v>
      </c>
      <c r="BM170" s="185" t="s">
        <v>585</v>
      </c>
    </row>
    <row r="171" spans="1:65" s="13" customFormat="1" ht="10.199999999999999">
      <c r="B171" s="192"/>
      <c r="C171" s="193"/>
      <c r="D171" s="194" t="s">
        <v>173</v>
      </c>
      <c r="E171" s="195" t="s">
        <v>28</v>
      </c>
      <c r="F171" s="196" t="s">
        <v>586</v>
      </c>
      <c r="G171" s="193"/>
      <c r="H171" s="197">
        <v>0.123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173</v>
      </c>
      <c r="AU171" s="203" t="s">
        <v>87</v>
      </c>
      <c r="AV171" s="13" t="s">
        <v>87</v>
      </c>
      <c r="AW171" s="13" t="s">
        <v>36</v>
      </c>
      <c r="AX171" s="13" t="s">
        <v>84</v>
      </c>
      <c r="AY171" s="203" t="s">
        <v>162</v>
      </c>
    </row>
    <row r="172" spans="1:65" s="2" customFormat="1" ht="14.4" customHeight="1">
      <c r="A172" s="35"/>
      <c r="B172" s="36"/>
      <c r="C172" s="225" t="s">
        <v>276</v>
      </c>
      <c r="D172" s="225" t="s">
        <v>228</v>
      </c>
      <c r="E172" s="226" t="s">
        <v>587</v>
      </c>
      <c r="F172" s="227" t="s">
        <v>588</v>
      </c>
      <c r="G172" s="228" t="s">
        <v>196</v>
      </c>
      <c r="H172" s="229">
        <v>0.34899999999999998</v>
      </c>
      <c r="I172" s="230"/>
      <c r="J172" s="231">
        <f>ROUND(I172*H172,2)</f>
        <v>0</v>
      </c>
      <c r="K172" s="227" t="s">
        <v>168</v>
      </c>
      <c r="L172" s="232"/>
      <c r="M172" s="233" t="s">
        <v>28</v>
      </c>
      <c r="N172" s="234" t="s">
        <v>47</v>
      </c>
      <c r="O172" s="65"/>
      <c r="P172" s="183">
        <f>O172*H172</f>
        <v>0</v>
      </c>
      <c r="Q172" s="183">
        <v>1</v>
      </c>
      <c r="R172" s="183">
        <f>Q172*H172</f>
        <v>0.34899999999999998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322</v>
      </c>
      <c r="AT172" s="185" t="s">
        <v>228</v>
      </c>
      <c r="AU172" s="185" t="s">
        <v>87</v>
      </c>
      <c r="AY172" s="18" t="s">
        <v>162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84</v>
      </c>
      <c r="BK172" s="186">
        <f>ROUND(I172*H172,2)</f>
        <v>0</v>
      </c>
      <c r="BL172" s="18" t="s">
        <v>263</v>
      </c>
      <c r="BM172" s="185" t="s">
        <v>589</v>
      </c>
    </row>
    <row r="173" spans="1:65" s="13" customFormat="1" ht="10.199999999999999">
      <c r="B173" s="192"/>
      <c r="C173" s="193"/>
      <c r="D173" s="194" t="s">
        <v>173</v>
      </c>
      <c r="E173" s="195" t="s">
        <v>28</v>
      </c>
      <c r="F173" s="196" t="s">
        <v>590</v>
      </c>
      <c r="G173" s="193"/>
      <c r="H173" s="197">
        <v>0.34899999999999998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173</v>
      </c>
      <c r="AU173" s="203" t="s">
        <v>87</v>
      </c>
      <c r="AV173" s="13" t="s">
        <v>87</v>
      </c>
      <c r="AW173" s="13" t="s">
        <v>36</v>
      </c>
      <c r="AX173" s="13" t="s">
        <v>84</v>
      </c>
      <c r="AY173" s="203" t="s">
        <v>162</v>
      </c>
    </row>
    <row r="174" spans="1:65" s="2" customFormat="1" ht="19.8" customHeight="1">
      <c r="A174" s="35"/>
      <c r="B174" s="36"/>
      <c r="C174" s="225" t="s">
        <v>283</v>
      </c>
      <c r="D174" s="225" t="s">
        <v>228</v>
      </c>
      <c r="E174" s="226" t="s">
        <v>591</v>
      </c>
      <c r="F174" s="227" t="s">
        <v>592</v>
      </c>
      <c r="G174" s="228" t="s">
        <v>255</v>
      </c>
      <c r="H174" s="229">
        <v>73.3</v>
      </c>
      <c r="I174" s="230"/>
      <c r="J174" s="231">
        <f>ROUND(I174*H174,2)</f>
        <v>0</v>
      </c>
      <c r="K174" s="227" t="s">
        <v>28</v>
      </c>
      <c r="L174" s="232"/>
      <c r="M174" s="233" t="s">
        <v>28</v>
      </c>
      <c r="N174" s="234" t="s">
        <v>47</v>
      </c>
      <c r="O174" s="65"/>
      <c r="P174" s="183">
        <f>O174*H174</f>
        <v>0</v>
      </c>
      <c r="Q174" s="183">
        <v>1</v>
      </c>
      <c r="R174" s="183">
        <f>Q174*H174</f>
        <v>73.3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322</v>
      </c>
      <c r="AT174" s="185" t="s">
        <v>228</v>
      </c>
      <c r="AU174" s="185" t="s">
        <v>87</v>
      </c>
      <c r="AY174" s="18" t="s">
        <v>162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84</v>
      </c>
      <c r="BK174" s="186">
        <f>ROUND(I174*H174,2)</f>
        <v>0</v>
      </c>
      <c r="BL174" s="18" t="s">
        <v>263</v>
      </c>
      <c r="BM174" s="185" t="s">
        <v>593</v>
      </c>
    </row>
    <row r="175" spans="1:65" s="13" customFormat="1" ht="10.199999999999999">
      <c r="B175" s="192"/>
      <c r="C175" s="193"/>
      <c r="D175" s="194" t="s">
        <v>173</v>
      </c>
      <c r="E175" s="195" t="s">
        <v>28</v>
      </c>
      <c r="F175" s="196" t="s">
        <v>594</v>
      </c>
      <c r="G175" s="193"/>
      <c r="H175" s="197">
        <v>73.3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173</v>
      </c>
      <c r="AU175" s="203" t="s">
        <v>87</v>
      </c>
      <c r="AV175" s="13" t="s">
        <v>87</v>
      </c>
      <c r="AW175" s="13" t="s">
        <v>36</v>
      </c>
      <c r="AX175" s="13" t="s">
        <v>84</v>
      </c>
      <c r="AY175" s="203" t="s">
        <v>162</v>
      </c>
    </row>
    <row r="176" spans="1:65" s="2" customFormat="1" ht="19.8" customHeight="1">
      <c r="A176" s="35"/>
      <c r="B176" s="36"/>
      <c r="C176" s="225" t="s">
        <v>7</v>
      </c>
      <c r="D176" s="225" t="s">
        <v>228</v>
      </c>
      <c r="E176" s="226" t="s">
        <v>595</v>
      </c>
      <c r="F176" s="227" t="s">
        <v>596</v>
      </c>
      <c r="G176" s="228" t="s">
        <v>196</v>
      </c>
      <c r="H176" s="229">
        <v>0.45500000000000002</v>
      </c>
      <c r="I176" s="230"/>
      <c r="J176" s="231">
        <f>ROUND(I176*H176,2)</f>
        <v>0</v>
      </c>
      <c r="K176" s="227" t="s">
        <v>168</v>
      </c>
      <c r="L176" s="232"/>
      <c r="M176" s="233" t="s">
        <v>28</v>
      </c>
      <c r="N176" s="234" t="s">
        <v>47</v>
      </c>
      <c r="O176" s="65"/>
      <c r="P176" s="183">
        <f>O176*H176</f>
        <v>0</v>
      </c>
      <c r="Q176" s="183">
        <v>1</v>
      </c>
      <c r="R176" s="183">
        <f>Q176*H176</f>
        <v>0.45500000000000002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322</v>
      </c>
      <c r="AT176" s="185" t="s">
        <v>228</v>
      </c>
      <c r="AU176" s="185" t="s">
        <v>87</v>
      </c>
      <c r="AY176" s="18" t="s">
        <v>162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263</v>
      </c>
      <c r="BM176" s="185" t="s">
        <v>597</v>
      </c>
    </row>
    <row r="177" spans="1:65" s="13" customFormat="1" ht="10.199999999999999">
      <c r="B177" s="192"/>
      <c r="C177" s="193"/>
      <c r="D177" s="194" t="s">
        <v>173</v>
      </c>
      <c r="E177" s="195" t="s">
        <v>28</v>
      </c>
      <c r="F177" s="196" t="s">
        <v>598</v>
      </c>
      <c r="G177" s="193"/>
      <c r="H177" s="197">
        <v>0.45500000000000002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173</v>
      </c>
      <c r="AU177" s="203" t="s">
        <v>87</v>
      </c>
      <c r="AV177" s="13" t="s">
        <v>87</v>
      </c>
      <c r="AW177" s="13" t="s">
        <v>36</v>
      </c>
      <c r="AX177" s="13" t="s">
        <v>84</v>
      </c>
      <c r="AY177" s="203" t="s">
        <v>162</v>
      </c>
    </row>
    <row r="178" spans="1:65" s="2" customFormat="1" ht="22.2" customHeight="1">
      <c r="A178" s="35"/>
      <c r="B178" s="36"/>
      <c r="C178" s="225" t="s">
        <v>290</v>
      </c>
      <c r="D178" s="225" t="s">
        <v>228</v>
      </c>
      <c r="E178" s="226" t="s">
        <v>599</v>
      </c>
      <c r="F178" s="227" t="s">
        <v>600</v>
      </c>
      <c r="G178" s="228" t="s">
        <v>225</v>
      </c>
      <c r="H178" s="229">
        <v>11</v>
      </c>
      <c r="I178" s="230"/>
      <c r="J178" s="231">
        <f>ROUND(I178*H178,2)</f>
        <v>0</v>
      </c>
      <c r="K178" s="227" t="s">
        <v>28</v>
      </c>
      <c r="L178" s="232"/>
      <c r="M178" s="233" t="s">
        <v>28</v>
      </c>
      <c r="N178" s="234" t="s">
        <v>47</v>
      </c>
      <c r="O178" s="65"/>
      <c r="P178" s="183">
        <f>O178*H178</f>
        <v>0</v>
      </c>
      <c r="Q178" s="183">
        <v>2.76E-2</v>
      </c>
      <c r="R178" s="183">
        <f>Q178*H178</f>
        <v>0.30359999999999998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322</v>
      </c>
      <c r="AT178" s="185" t="s">
        <v>228</v>
      </c>
      <c r="AU178" s="185" t="s">
        <v>87</v>
      </c>
      <c r="AY178" s="18" t="s">
        <v>162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263</v>
      </c>
      <c r="BM178" s="185" t="s">
        <v>601</v>
      </c>
    </row>
    <row r="179" spans="1:65" s="13" customFormat="1" ht="10.199999999999999">
      <c r="B179" s="192"/>
      <c r="C179" s="193"/>
      <c r="D179" s="194" t="s">
        <v>173</v>
      </c>
      <c r="E179" s="195" t="s">
        <v>28</v>
      </c>
      <c r="F179" s="196" t="s">
        <v>233</v>
      </c>
      <c r="G179" s="193"/>
      <c r="H179" s="197">
        <v>11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173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162</v>
      </c>
    </row>
    <row r="180" spans="1:65" s="2" customFormat="1" ht="19.8" customHeight="1">
      <c r="A180" s="35"/>
      <c r="B180" s="36"/>
      <c r="C180" s="225" t="s">
        <v>295</v>
      </c>
      <c r="D180" s="225" t="s">
        <v>228</v>
      </c>
      <c r="E180" s="226" t="s">
        <v>602</v>
      </c>
      <c r="F180" s="227" t="s">
        <v>603</v>
      </c>
      <c r="G180" s="228" t="s">
        <v>217</v>
      </c>
      <c r="H180" s="229">
        <v>20.733000000000001</v>
      </c>
      <c r="I180" s="230"/>
      <c r="J180" s="231">
        <f>ROUND(I180*H180,2)</f>
        <v>0</v>
      </c>
      <c r="K180" s="227" t="s">
        <v>28</v>
      </c>
      <c r="L180" s="232"/>
      <c r="M180" s="233" t="s">
        <v>28</v>
      </c>
      <c r="N180" s="234" t="s">
        <v>47</v>
      </c>
      <c r="O180" s="65"/>
      <c r="P180" s="183">
        <f>O180*H180</f>
        <v>0</v>
      </c>
      <c r="Q180" s="183">
        <v>1</v>
      </c>
      <c r="R180" s="183">
        <f>Q180*H180</f>
        <v>20.733000000000001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322</v>
      </c>
      <c r="AT180" s="185" t="s">
        <v>228</v>
      </c>
      <c r="AU180" s="185" t="s">
        <v>87</v>
      </c>
      <c r="AY180" s="18" t="s">
        <v>162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263</v>
      </c>
      <c r="BM180" s="185" t="s">
        <v>604</v>
      </c>
    </row>
    <row r="181" spans="1:65" s="13" customFormat="1" ht="10.199999999999999">
      <c r="B181" s="192"/>
      <c r="C181" s="193"/>
      <c r="D181" s="194" t="s">
        <v>173</v>
      </c>
      <c r="E181" s="195" t="s">
        <v>28</v>
      </c>
      <c r="F181" s="196" t="s">
        <v>605</v>
      </c>
      <c r="G181" s="193"/>
      <c r="H181" s="197">
        <v>20.733000000000001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173</v>
      </c>
      <c r="AU181" s="203" t="s">
        <v>87</v>
      </c>
      <c r="AV181" s="13" t="s">
        <v>87</v>
      </c>
      <c r="AW181" s="13" t="s">
        <v>36</v>
      </c>
      <c r="AX181" s="13" t="s">
        <v>84</v>
      </c>
      <c r="AY181" s="203" t="s">
        <v>162</v>
      </c>
    </row>
    <row r="182" spans="1:65" s="2" customFormat="1" ht="14.4" customHeight="1">
      <c r="A182" s="35"/>
      <c r="B182" s="36"/>
      <c r="C182" s="225" t="s">
        <v>299</v>
      </c>
      <c r="D182" s="225" t="s">
        <v>228</v>
      </c>
      <c r="E182" s="226" t="s">
        <v>606</v>
      </c>
      <c r="F182" s="227" t="s">
        <v>607</v>
      </c>
      <c r="G182" s="228" t="s">
        <v>217</v>
      </c>
      <c r="H182" s="229">
        <v>11.34</v>
      </c>
      <c r="I182" s="230"/>
      <c r="J182" s="231">
        <f>ROUND(I182*H182,2)</f>
        <v>0</v>
      </c>
      <c r="K182" s="227" t="s">
        <v>28</v>
      </c>
      <c r="L182" s="232"/>
      <c r="M182" s="233" t="s">
        <v>28</v>
      </c>
      <c r="N182" s="234" t="s">
        <v>47</v>
      </c>
      <c r="O182" s="65"/>
      <c r="P182" s="183">
        <f>O182*H182</f>
        <v>0</v>
      </c>
      <c r="Q182" s="183">
        <v>1</v>
      </c>
      <c r="R182" s="183">
        <f>Q182*H182</f>
        <v>11.34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322</v>
      </c>
      <c r="AT182" s="185" t="s">
        <v>228</v>
      </c>
      <c r="AU182" s="185" t="s">
        <v>87</v>
      </c>
      <c r="AY182" s="18" t="s">
        <v>162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84</v>
      </c>
      <c r="BK182" s="186">
        <f>ROUND(I182*H182,2)</f>
        <v>0</v>
      </c>
      <c r="BL182" s="18" t="s">
        <v>263</v>
      </c>
      <c r="BM182" s="185" t="s">
        <v>608</v>
      </c>
    </row>
    <row r="183" spans="1:65" s="13" customFormat="1" ht="10.199999999999999">
      <c r="B183" s="192"/>
      <c r="C183" s="193"/>
      <c r="D183" s="194" t="s">
        <v>173</v>
      </c>
      <c r="E183" s="195" t="s">
        <v>28</v>
      </c>
      <c r="F183" s="196" t="s">
        <v>609</v>
      </c>
      <c r="G183" s="193"/>
      <c r="H183" s="197">
        <v>11.34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173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162</v>
      </c>
    </row>
    <row r="184" spans="1:65" s="2" customFormat="1" ht="19.8" customHeight="1">
      <c r="A184" s="35"/>
      <c r="B184" s="36"/>
      <c r="C184" s="225" t="s">
        <v>305</v>
      </c>
      <c r="D184" s="225" t="s">
        <v>228</v>
      </c>
      <c r="E184" s="226" t="s">
        <v>610</v>
      </c>
      <c r="F184" s="227" t="s">
        <v>611</v>
      </c>
      <c r="G184" s="228" t="s">
        <v>196</v>
      </c>
      <c r="H184" s="229">
        <v>0.124</v>
      </c>
      <c r="I184" s="230"/>
      <c r="J184" s="231">
        <f>ROUND(I184*H184,2)</f>
        <v>0</v>
      </c>
      <c r="K184" s="227" t="s">
        <v>168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1</v>
      </c>
      <c r="R184" s="183">
        <f>Q184*H184</f>
        <v>0.124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322</v>
      </c>
      <c r="AT184" s="185" t="s">
        <v>228</v>
      </c>
      <c r="AU184" s="185" t="s">
        <v>87</v>
      </c>
      <c r="AY184" s="18" t="s">
        <v>162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263</v>
      </c>
      <c r="BM184" s="185" t="s">
        <v>612</v>
      </c>
    </row>
    <row r="185" spans="1:65" s="13" customFormat="1" ht="10.199999999999999">
      <c r="B185" s="192"/>
      <c r="C185" s="193"/>
      <c r="D185" s="194" t="s">
        <v>173</v>
      </c>
      <c r="E185" s="195" t="s">
        <v>28</v>
      </c>
      <c r="F185" s="196" t="s">
        <v>613</v>
      </c>
      <c r="G185" s="193"/>
      <c r="H185" s="197">
        <v>0.124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173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162</v>
      </c>
    </row>
    <row r="186" spans="1:65" s="2" customFormat="1" ht="40.200000000000003" customHeight="1">
      <c r="A186" s="35"/>
      <c r="B186" s="36"/>
      <c r="C186" s="174" t="s">
        <v>314</v>
      </c>
      <c r="D186" s="174" t="s">
        <v>164</v>
      </c>
      <c r="E186" s="175" t="s">
        <v>399</v>
      </c>
      <c r="F186" s="176" t="s">
        <v>400</v>
      </c>
      <c r="G186" s="177" t="s">
        <v>327</v>
      </c>
      <c r="H186" s="235"/>
      <c r="I186" s="179"/>
      <c r="J186" s="180">
        <f>ROUND(I186*H186,2)</f>
        <v>0</v>
      </c>
      <c r="K186" s="176" t="s">
        <v>168</v>
      </c>
      <c r="L186" s="40"/>
      <c r="M186" s="181" t="s">
        <v>28</v>
      </c>
      <c r="N186" s="182" t="s">
        <v>47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263</v>
      </c>
      <c r="AT186" s="185" t="s">
        <v>164</v>
      </c>
      <c r="AU186" s="185" t="s">
        <v>87</v>
      </c>
      <c r="AY186" s="18" t="s">
        <v>162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263</v>
      </c>
      <c r="BM186" s="185" t="s">
        <v>614</v>
      </c>
    </row>
    <row r="187" spans="1:65" s="2" customFormat="1" ht="10.199999999999999">
      <c r="A187" s="35"/>
      <c r="B187" s="36"/>
      <c r="C187" s="37"/>
      <c r="D187" s="187" t="s">
        <v>171</v>
      </c>
      <c r="E187" s="37"/>
      <c r="F187" s="188" t="s">
        <v>402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171</v>
      </c>
      <c r="AU187" s="18" t="s">
        <v>87</v>
      </c>
    </row>
    <row r="188" spans="1:65" s="12" customFormat="1" ht="22.8" customHeight="1">
      <c r="B188" s="158"/>
      <c r="C188" s="159"/>
      <c r="D188" s="160" t="s">
        <v>75</v>
      </c>
      <c r="E188" s="172" t="s">
        <v>403</v>
      </c>
      <c r="F188" s="172" t="s">
        <v>404</v>
      </c>
      <c r="G188" s="159"/>
      <c r="H188" s="159"/>
      <c r="I188" s="162"/>
      <c r="J188" s="173">
        <f>BK188</f>
        <v>0</v>
      </c>
      <c r="K188" s="159"/>
      <c r="L188" s="164"/>
      <c r="M188" s="165"/>
      <c r="N188" s="166"/>
      <c r="O188" s="166"/>
      <c r="P188" s="167">
        <f>SUM(P189:P196)</f>
        <v>0</v>
      </c>
      <c r="Q188" s="166"/>
      <c r="R188" s="167">
        <f>SUM(R189:R196)</f>
        <v>2.2786919999999995E-2</v>
      </c>
      <c r="S188" s="166"/>
      <c r="T188" s="168">
        <f>SUM(T189:T196)</f>
        <v>0</v>
      </c>
      <c r="AR188" s="169" t="s">
        <v>87</v>
      </c>
      <c r="AT188" s="170" t="s">
        <v>75</v>
      </c>
      <c r="AU188" s="170" t="s">
        <v>84</v>
      </c>
      <c r="AY188" s="169" t="s">
        <v>162</v>
      </c>
      <c r="BK188" s="171">
        <f>SUM(BK189:BK196)</f>
        <v>0</v>
      </c>
    </row>
    <row r="189" spans="1:65" s="2" customFormat="1" ht="14.4" customHeight="1">
      <c r="A189" s="35"/>
      <c r="B189" s="36"/>
      <c r="C189" s="174" t="s">
        <v>319</v>
      </c>
      <c r="D189" s="174" t="s">
        <v>164</v>
      </c>
      <c r="E189" s="175" t="s">
        <v>615</v>
      </c>
      <c r="F189" s="176" t="s">
        <v>616</v>
      </c>
      <c r="G189" s="177" t="s">
        <v>617</v>
      </c>
      <c r="H189" s="178">
        <v>2601.3000000000002</v>
      </c>
      <c r="I189" s="179"/>
      <c r="J189" s="180">
        <f>ROUND(I189*H189,2)</f>
        <v>0</v>
      </c>
      <c r="K189" s="176" t="s">
        <v>28</v>
      </c>
      <c r="L189" s="40"/>
      <c r="M189" s="181" t="s">
        <v>28</v>
      </c>
      <c r="N189" s="182" t="s">
        <v>47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263</v>
      </c>
      <c r="AT189" s="185" t="s">
        <v>164</v>
      </c>
      <c r="AU189" s="185" t="s">
        <v>87</v>
      </c>
      <c r="AY189" s="18" t="s">
        <v>162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84</v>
      </c>
      <c r="BK189" s="186">
        <f>ROUND(I189*H189,2)</f>
        <v>0</v>
      </c>
      <c r="BL189" s="18" t="s">
        <v>263</v>
      </c>
      <c r="BM189" s="185" t="s">
        <v>618</v>
      </c>
    </row>
    <row r="190" spans="1:65" s="15" customFormat="1" ht="10.199999999999999">
      <c r="B190" s="215"/>
      <c r="C190" s="216"/>
      <c r="D190" s="194" t="s">
        <v>173</v>
      </c>
      <c r="E190" s="217" t="s">
        <v>28</v>
      </c>
      <c r="F190" s="218" t="s">
        <v>619</v>
      </c>
      <c r="G190" s="216"/>
      <c r="H190" s="217" t="s">
        <v>28</v>
      </c>
      <c r="I190" s="219"/>
      <c r="J190" s="216"/>
      <c r="K190" s="216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173</v>
      </c>
      <c r="AU190" s="224" t="s">
        <v>87</v>
      </c>
      <c r="AV190" s="15" t="s">
        <v>84</v>
      </c>
      <c r="AW190" s="15" t="s">
        <v>36</v>
      </c>
      <c r="AX190" s="15" t="s">
        <v>76</v>
      </c>
      <c r="AY190" s="224" t="s">
        <v>162</v>
      </c>
    </row>
    <row r="191" spans="1:65" s="13" customFormat="1" ht="10.199999999999999">
      <c r="B191" s="192"/>
      <c r="C191" s="193"/>
      <c r="D191" s="194" t="s">
        <v>173</v>
      </c>
      <c r="E191" s="195" t="s">
        <v>28</v>
      </c>
      <c r="F191" s="196" t="s">
        <v>620</v>
      </c>
      <c r="G191" s="193"/>
      <c r="H191" s="197">
        <v>2601.3000000000002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173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162</v>
      </c>
    </row>
    <row r="192" spans="1:65" s="2" customFormat="1" ht="22.2" customHeight="1">
      <c r="A192" s="35"/>
      <c r="B192" s="36"/>
      <c r="C192" s="174" t="s">
        <v>324</v>
      </c>
      <c r="D192" s="174" t="s">
        <v>164</v>
      </c>
      <c r="E192" s="175" t="s">
        <v>621</v>
      </c>
      <c r="F192" s="176" t="s">
        <v>622</v>
      </c>
      <c r="G192" s="177" t="s">
        <v>217</v>
      </c>
      <c r="H192" s="178">
        <v>175.28399999999999</v>
      </c>
      <c r="I192" s="179"/>
      <c r="J192" s="180">
        <f>ROUND(I192*H192,2)</f>
        <v>0</v>
      </c>
      <c r="K192" s="176" t="s">
        <v>168</v>
      </c>
      <c r="L192" s="40"/>
      <c r="M192" s="181" t="s">
        <v>28</v>
      </c>
      <c r="N192" s="182" t="s">
        <v>47</v>
      </c>
      <c r="O192" s="65"/>
      <c r="P192" s="183">
        <f>O192*H192</f>
        <v>0</v>
      </c>
      <c r="Q192" s="183">
        <v>1.2999999999999999E-4</v>
      </c>
      <c r="R192" s="183">
        <f>Q192*H192</f>
        <v>2.2786919999999995E-2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263</v>
      </c>
      <c r="AT192" s="185" t="s">
        <v>164</v>
      </c>
      <c r="AU192" s="185" t="s">
        <v>87</v>
      </c>
      <c r="AY192" s="18" t="s">
        <v>162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263</v>
      </c>
      <c r="BM192" s="185" t="s">
        <v>623</v>
      </c>
    </row>
    <row r="193" spans="1:51" s="2" customFormat="1" ht="10.199999999999999">
      <c r="A193" s="35"/>
      <c r="B193" s="36"/>
      <c r="C193" s="37"/>
      <c r="D193" s="187" t="s">
        <v>171</v>
      </c>
      <c r="E193" s="37"/>
      <c r="F193" s="188" t="s">
        <v>624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171</v>
      </c>
      <c r="AU193" s="18" t="s">
        <v>87</v>
      </c>
    </row>
    <row r="194" spans="1:51" s="13" customFormat="1" ht="10.199999999999999">
      <c r="B194" s="192"/>
      <c r="C194" s="193"/>
      <c r="D194" s="194" t="s">
        <v>173</v>
      </c>
      <c r="E194" s="195" t="s">
        <v>28</v>
      </c>
      <c r="F194" s="196" t="s">
        <v>625</v>
      </c>
      <c r="G194" s="193"/>
      <c r="H194" s="197">
        <v>54.183999999999997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173</v>
      </c>
      <c r="AU194" s="203" t="s">
        <v>87</v>
      </c>
      <c r="AV194" s="13" t="s">
        <v>87</v>
      </c>
      <c r="AW194" s="13" t="s">
        <v>36</v>
      </c>
      <c r="AX194" s="13" t="s">
        <v>76</v>
      </c>
      <c r="AY194" s="203" t="s">
        <v>162</v>
      </c>
    </row>
    <row r="195" spans="1:51" s="13" customFormat="1" ht="10.199999999999999">
      <c r="B195" s="192"/>
      <c r="C195" s="193"/>
      <c r="D195" s="194" t="s">
        <v>173</v>
      </c>
      <c r="E195" s="195" t="s">
        <v>28</v>
      </c>
      <c r="F195" s="196" t="s">
        <v>626</v>
      </c>
      <c r="G195" s="193"/>
      <c r="H195" s="197">
        <v>121.1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173</v>
      </c>
      <c r="AU195" s="203" t="s">
        <v>87</v>
      </c>
      <c r="AV195" s="13" t="s">
        <v>87</v>
      </c>
      <c r="AW195" s="13" t="s">
        <v>36</v>
      </c>
      <c r="AX195" s="13" t="s">
        <v>76</v>
      </c>
      <c r="AY195" s="203" t="s">
        <v>162</v>
      </c>
    </row>
    <row r="196" spans="1:51" s="14" customFormat="1" ht="10.199999999999999">
      <c r="B196" s="204"/>
      <c r="C196" s="205"/>
      <c r="D196" s="194" t="s">
        <v>173</v>
      </c>
      <c r="E196" s="206" t="s">
        <v>28</v>
      </c>
      <c r="F196" s="207" t="s">
        <v>176</v>
      </c>
      <c r="G196" s="205"/>
      <c r="H196" s="208">
        <v>175.28399999999999</v>
      </c>
      <c r="I196" s="209"/>
      <c r="J196" s="205"/>
      <c r="K196" s="205"/>
      <c r="L196" s="210"/>
      <c r="M196" s="243"/>
      <c r="N196" s="244"/>
      <c r="O196" s="244"/>
      <c r="P196" s="244"/>
      <c r="Q196" s="244"/>
      <c r="R196" s="244"/>
      <c r="S196" s="244"/>
      <c r="T196" s="245"/>
      <c r="AT196" s="214" t="s">
        <v>173</v>
      </c>
      <c r="AU196" s="214" t="s">
        <v>87</v>
      </c>
      <c r="AV196" s="14" t="s">
        <v>169</v>
      </c>
      <c r="AW196" s="14" t="s">
        <v>36</v>
      </c>
      <c r="AX196" s="14" t="s">
        <v>84</v>
      </c>
      <c r="AY196" s="214" t="s">
        <v>162</v>
      </c>
    </row>
    <row r="197" spans="1:51" s="2" customFormat="1" ht="6.9" customHeight="1">
      <c r="A197" s="35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0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algorithmName="SHA-512" hashValue="eael7EHXO9+5OhcGNVftFaFb38Aj27xGiZqXHmH0ieLjJp9+2COhSJhhyVVII75rBQ1KYu7rnNccSzitUBoYGQ==" saltValue="GvYBtbVmEf5BGTOOx3NBcNEI3LKlEBvWNVjW6rYzLuciivIY+8sVdf/OGtlkXsen51MQqSZPwQbL+jJEJ931jg==" spinCount="100000" sheet="1" objects="1" scenarios="1" formatColumns="0" formatRows="0" autoFilter="0"/>
  <autoFilter ref="C86:K19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8" r:id="rId3"/>
    <hyperlink ref="F102" r:id="rId4"/>
    <hyperlink ref="F108" r:id="rId5"/>
    <hyperlink ref="F112" r:id="rId6"/>
    <hyperlink ref="F116" r:id="rId7"/>
    <hyperlink ref="F120" r:id="rId8"/>
    <hyperlink ref="F125" r:id="rId9"/>
    <hyperlink ref="F128" r:id="rId10"/>
    <hyperlink ref="F132" r:id="rId11"/>
    <hyperlink ref="F136" r:id="rId12"/>
    <hyperlink ref="F140" r:id="rId13"/>
    <hyperlink ref="F187" r:id="rId14"/>
    <hyperlink ref="F193" r:id="rId1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07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57031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98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627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21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ROUND((SUM(BE91:BE506)),  2)</f>
        <v>0</v>
      </c>
      <c r="G33" s="35"/>
      <c r="H33" s="35"/>
      <c r="I33" s="119">
        <v>0.21</v>
      </c>
      <c r="J33" s="118">
        <f>ROUND(((SUM(BE91:BE506))*I33),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ROUND((SUM(BF91:BF506)),  2)</f>
        <v>0</v>
      </c>
      <c r="G34" s="35"/>
      <c r="H34" s="35"/>
      <c r="I34" s="119">
        <v>0.15</v>
      </c>
      <c r="J34" s="118">
        <f>ROUND(((SUM(BF91:BF506))*I34),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ROUND((SUM(BG91:BG506)),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ROUND((SUM(BH91:BH506)),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ROUND((SUM(BI91:BI506)),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04 - D.1.3 - SO.03.a - Dopravní hřiště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95" customHeight="1">
      <c r="B62" s="141"/>
      <c r="C62" s="142"/>
      <c r="D62" s="143" t="s">
        <v>134</v>
      </c>
      <c r="E62" s="144"/>
      <c r="F62" s="144"/>
      <c r="G62" s="144"/>
      <c r="H62" s="144"/>
      <c r="I62" s="144"/>
      <c r="J62" s="145">
        <f>J145</f>
        <v>0</v>
      </c>
      <c r="K62" s="142"/>
      <c r="L62" s="146"/>
    </row>
    <row r="63" spans="1:47" s="10" customFormat="1" ht="19.95" customHeight="1">
      <c r="B63" s="141"/>
      <c r="C63" s="142"/>
      <c r="D63" s="143" t="s">
        <v>628</v>
      </c>
      <c r="E63" s="144"/>
      <c r="F63" s="144"/>
      <c r="G63" s="144"/>
      <c r="H63" s="144"/>
      <c r="I63" s="144"/>
      <c r="J63" s="145">
        <f>J164</f>
        <v>0</v>
      </c>
      <c r="K63" s="142"/>
      <c r="L63" s="146"/>
    </row>
    <row r="64" spans="1:47" s="10" customFormat="1" ht="19.95" customHeight="1">
      <c r="B64" s="141"/>
      <c r="C64" s="142"/>
      <c r="D64" s="143" t="s">
        <v>137</v>
      </c>
      <c r="E64" s="144"/>
      <c r="F64" s="144"/>
      <c r="G64" s="144"/>
      <c r="H64" s="144"/>
      <c r="I64" s="144"/>
      <c r="J64" s="145">
        <f>J254</f>
        <v>0</v>
      </c>
      <c r="K64" s="142"/>
      <c r="L64" s="146"/>
    </row>
    <row r="65" spans="1:31" s="10" customFormat="1" ht="19.95" customHeight="1">
      <c r="B65" s="141"/>
      <c r="C65" s="142"/>
      <c r="D65" s="143" t="s">
        <v>629</v>
      </c>
      <c r="E65" s="144"/>
      <c r="F65" s="144"/>
      <c r="G65" s="144"/>
      <c r="H65" s="144"/>
      <c r="I65" s="144"/>
      <c r="J65" s="145">
        <f>J410</f>
        <v>0</v>
      </c>
      <c r="K65" s="142"/>
      <c r="L65" s="146"/>
    </row>
    <row r="66" spans="1:31" s="10" customFormat="1" ht="19.95" customHeight="1">
      <c r="B66" s="141"/>
      <c r="C66" s="142"/>
      <c r="D66" s="143" t="s">
        <v>630</v>
      </c>
      <c r="E66" s="144"/>
      <c r="F66" s="144"/>
      <c r="G66" s="144"/>
      <c r="H66" s="144"/>
      <c r="I66" s="144"/>
      <c r="J66" s="145">
        <f>J419</f>
        <v>0</v>
      </c>
      <c r="K66" s="142"/>
      <c r="L66" s="146"/>
    </row>
    <row r="67" spans="1:31" s="10" customFormat="1" ht="19.95" customHeight="1">
      <c r="B67" s="141"/>
      <c r="C67" s="142"/>
      <c r="D67" s="143" t="s">
        <v>139</v>
      </c>
      <c r="E67" s="144"/>
      <c r="F67" s="144"/>
      <c r="G67" s="144"/>
      <c r="H67" s="144"/>
      <c r="I67" s="144"/>
      <c r="J67" s="145">
        <f>J484</f>
        <v>0</v>
      </c>
      <c r="K67" s="142"/>
      <c r="L67" s="146"/>
    </row>
    <row r="68" spans="1:31" s="9" customFormat="1" ht="24.9" customHeight="1">
      <c r="B68" s="135"/>
      <c r="C68" s="136"/>
      <c r="D68" s="137" t="s">
        <v>631</v>
      </c>
      <c r="E68" s="138"/>
      <c r="F68" s="138"/>
      <c r="G68" s="138"/>
      <c r="H68" s="138"/>
      <c r="I68" s="138"/>
      <c r="J68" s="139">
        <f>J487</f>
        <v>0</v>
      </c>
      <c r="K68" s="136"/>
      <c r="L68" s="140"/>
    </row>
    <row r="69" spans="1:31" s="10" customFormat="1" ht="19.95" customHeight="1">
      <c r="B69" s="141"/>
      <c r="C69" s="142"/>
      <c r="D69" s="143" t="s">
        <v>632</v>
      </c>
      <c r="E69" s="144"/>
      <c r="F69" s="144"/>
      <c r="G69" s="144"/>
      <c r="H69" s="144"/>
      <c r="I69" s="144"/>
      <c r="J69" s="145">
        <f>J488</f>
        <v>0</v>
      </c>
      <c r="K69" s="142"/>
      <c r="L69" s="146"/>
    </row>
    <row r="70" spans="1:31" s="10" customFormat="1" ht="19.95" customHeight="1">
      <c r="B70" s="141"/>
      <c r="C70" s="142"/>
      <c r="D70" s="143" t="s">
        <v>633</v>
      </c>
      <c r="E70" s="144"/>
      <c r="F70" s="144"/>
      <c r="G70" s="144"/>
      <c r="H70" s="144"/>
      <c r="I70" s="144"/>
      <c r="J70" s="145">
        <f>J493</f>
        <v>0</v>
      </c>
      <c r="K70" s="142"/>
      <c r="L70" s="146"/>
    </row>
    <row r="71" spans="1:31" s="10" customFormat="1" ht="19.95" customHeight="1">
      <c r="B71" s="141"/>
      <c r="C71" s="142"/>
      <c r="D71" s="143" t="s">
        <v>634</v>
      </c>
      <c r="E71" s="144"/>
      <c r="F71" s="144"/>
      <c r="G71" s="144"/>
      <c r="H71" s="144"/>
      <c r="I71" s="144"/>
      <c r="J71" s="145">
        <f>J500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" customHeight="1">
      <c r="A78" s="35"/>
      <c r="B78" s="36"/>
      <c r="C78" s="24" t="s">
        <v>147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4.4" customHeight="1">
      <c r="A81" s="35"/>
      <c r="B81" s="36"/>
      <c r="C81" s="37"/>
      <c r="D81" s="37"/>
      <c r="E81" s="374" t="str">
        <f>E7</f>
        <v>Modernizace dopravního hřiště Chomutov</v>
      </c>
      <c r="F81" s="375"/>
      <c r="G81" s="375"/>
      <c r="H81" s="375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124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6" customHeight="1">
      <c r="A83" s="35"/>
      <c r="B83" s="36"/>
      <c r="C83" s="37"/>
      <c r="D83" s="37"/>
      <c r="E83" s="331" t="str">
        <f>E9</f>
        <v>04 - D.1.3 - SO.03.a - Dopravní hřiště</v>
      </c>
      <c r="F83" s="376"/>
      <c r="G83" s="376"/>
      <c r="H83" s="376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22</v>
      </c>
      <c r="D85" s="37"/>
      <c r="E85" s="37"/>
      <c r="F85" s="28" t="str">
        <f>F12</f>
        <v>Chomutov</v>
      </c>
      <c r="G85" s="37"/>
      <c r="H85" s="37"/>
      <c r="I85" s="30" t="s">
        <v>24</v>
      </c>
      <c r="J85" s="60" t="str">
        <f>IF(J12="","",J12)</f>
        <v>23. 9. 2021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6.4" customHeight="1">
      <c r="A87" s="35"/>
      <c r="B87" s="36"/>
      <c r="C87" s="30" t="s">
        <v>26</v>
      </c>
      <c r="D87" s="37"/>
      <c r="E87" s="37"/>
      <c r="F87" s="28" t="str">
        <f>E15</f>
        <v>Statutární město Chomutov</v>
      </c>
      <c r="G87" s="37"/>
      <c r="H87" s="37"/>
      <c r="I87" s="30" t="s">
        <v>33</v>
      </c>
      <c r="J87" s="33" t="str">
        <f>E21</f>
        <v>ing.Břetislav Sedláček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6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37</v>
      </c>
      <c r="J88" s="33" t="str">
        <f>E24</f>
        <v>Švandrlík Milan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148</v>
      </c>
      <c r="D90" s="150" t="s">
        <v>61</v>
      </c>
      <c r="E90" s="150" t="s">
        <v>57</v>
      </c>
      <c r="F90" s="150" t="s">
        <v>58</v>
      </c>
      <c r="G90" s="150" t="s">
        <v>149</v>
      </c>
      <c r="H90" s="150" t="s">
        <v>150</v>
      </c>
      <c r="I90" s="150" t="s">
        <v>151</v>
      </c>
      <c r="J90" s="150" t="s">
        <v>130</v>
      </c>
      <c r="K90" s="151" t="s">
        <v>152</v>
      </c>
      <c r="L90" s="152"/>
      <c r="M90" s="69" t="s">
        <v>28</v>
      </c>
      <c r="N90" s="70" t="s">
        <v>46</v>
      </c>
      <c r="O90" s="70" t="s">
        <v>153</v>
      </c>
      <c r="P90" s="70" t="s">
        <v>154</v>
      </c>
      <c r="Q90" s="70" t="s">
        <v>155</v>
      </c>
      <c r="R90" s="70" t="s">
        <v>156</v>
      </c>
      <c r="S90" s="70" t="s">
        <v>157</v>
      </c>
      <c r="T90" s="71" t="s">
        <v>158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8" customHeight="1">
      <c r="A91" s="35"/>
      <c r="B91" s="36"/>
      <c r="C91" s="76" t="s">
        <v>159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P92+P487</f>
        <v>0</v>
      </c>
      <c r="Q91" s="73"/>
      <c r="R91" s="155">
        <f>R92+R487</f>
        <v>253.02406824999997</v>
      </c>
      <c r="S91" s="73"/>
      <c r="T91" s="156">
        <f>T92+T487</f>
        <v>445.28712000000002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75</v>
      </c>
      <c r="AU91" s="18" t="s">
        <v>131</v>
      </c>
      <c r="BK91" s="157">
        <f>BK92+BK487</f>
        <v>0</v>
      </c>
    </row>
    <row r="92" spans="1:65" s="12" customFormat="1" ht="25.95" customHeight="1">
      <c r="B92" s="158"/>
      <c r="C92" s="159"/>
      <c r="D92" s="160" t="s">
        <v>75</v>
      </c>
      <c r="E92" s="161" t="s">
        <v>160</v>
      </c>
      <c r="F92" s="161" t="s">
        <v>161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P93+P145+P164+P254+P410+P419+P484</f>
        <v>0</v>
      </c>
      <c r="Q92" s="166"/>
      <c r="R92" s="167">
        <f>R93+R145+R164+R254+R410+R419+R484</f>
        <v>253.02406824999997</v>
      </c>
      <c r="S92" s="166"/>
      <c r="T92" s="168">
        <f>T93+T145+T164+T254+T410+T419+T484</f>
        <v>445.28712000000002</v>
      </c>
      <c r="AR92" s="169" t="s">
        <v>84</v>
      </c>
      <c r="AT92" s="170" t="s">
        <v>75</v>
      </c>
      <c r="AU92" s="170" t="s">
        <v>76</v>
      </c>
      <c r="AY92" s="169" t="s">
        <v>162</v>
      </c>
      <c r="BK92" s="171">
        <f>BK93+BK145+BK164+BK254+BK410+BK419+BK484</f>
        <v>0</v>
      </c>
    </row>
    <row r="93" spans="1:65" s="12" customFormat="1" ht="22.8" customHeight="1">
      <c r="B93" s="158"/>
      <c r="C93" s="159"/>
      <c r="D93" s="160" t="s">
        <v>75</v>
      </c>
      <c r="E93" s="172" t="s">
        <v>84</v>
      </c>
      <c r="F93" s="172" t="s">
        <v>163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SUM(P94:P144)</f>
        <v>0</v>
      </c>
      <c r="Q93" s="166"/>
      <c r="R93" s="167">
        <f>SUM(R94:R144)</f>
        <v>0</v>
      </c>
      <c r="S93" s="166"/>
      <c r="T93" s="168">
        <f>SUM(T94:T144)</f>
        <v>411.41800000000001</v>
      </c>
      <c r="AR93" s="169" t="s">
        <v>84</v>
      </c>
      <c r="AT93" s="170" t="s">
        <v>75</v>
      </c>
      <c r="AU93" s="170" t="s">
        <v>84</v>
      </c>
      <c r="AY93" s="169" t="s">
        <v>162</v>
      </c>
      <c r="BK93" s="171">
        <f>SUM(BK94:BK144)</f>
        <v>0</v>
      </c>
    </row>
    <row r="94" spans="1:65" s="2" customFormat="1" ht="60.6" customHeight="1">
      <c r="A94" s="35"/>
      <c r="B94" s="36"/>
      <c r="C94" s="174" t="s">
        <v>84</v>
      </c>
      <c r="D94" s="174" t="s">
        <v>164</v>
      </c>
      <c r="E94" s="175" t="s">
        <v>635</v>
      </c>
      <c r="F94" s="176" t="s">
        <v>636</v>
      </c>
      <c r="G94" s="177" t="s">
        <v>217</v>
      </c>
      <c r="H94" s="178">
        <v>61.4</v>
      </c>
      <c r="I94" s="179"/>
      <c r="J94" s="180">
        <f>ROUND(I94*H94,2)</f>
        <v>0</v>
      </c>
      <c r="K94" s="176" t="s">
        <v>168</v>
      </c>
      <c r="L94" s="40"/>
      <c r="M94" s="181" t="s">
        <v>28</v>
      </c>
      <c r="N94" s="182" t="s">
        <v>47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0.26</v>
      </c>
      <c r="T94" s="184">
        <f>S94*H94</f>
        <v>15.964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169</v>
      </c>
      <c r="AT94" s="185" t="s">
        <v>164</v>
      </c>
      <c r="AU94" s="185" t="s">
        <v>87</v>
      </c>
      <c r="AY94" s="18" t="s">
        <v>162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84</v>
      </c>
      <c r="BK94" s="186">
        <f>ROUND(I94*H94,2)</f>
        <v>0</v>
      </c>
      <c r="BL94" s="18" t="s">
        <v>169</v>
      </c>
      <c r="BM94" s="185" t="s">
        <v>637</v>
      </c>
    </row>
    <row r="95" spans="1:65" s="2" customFormat="1" ht="10.199999999999999">
      <c r="A95" s="35"/>
      <c r="B95" s="36"/>
      <c r="C95" s="37"/>
      <c r="D95" s="187" t="s">
        <v>171</v>
      </c>
      <c r="E95" s="37"/>
      <c r="F95" s="188" t="s">
        <v>638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171</v>
      </c>
      <c r="AU95" s="18" t="s">
        <v>87</v>
      </c>
    </row>
    <row r="96" spans="1:65" s="13" customFormat="1" ht="10.199999999999999">
      <c r="B96" s="192"/>
      <c r="C96" s="193"/>
      <c r="D96" s="194" t="s">
        <v>173</v>
      </c>
      <c r="E96" s="195" t="s">
        <v>28</v>
      </c>
      <c r="F96" s="196" t="s">
        <v>639</v>
      </c>
      <c r="G96" s="193"/>
      <c r="H96" s="197">
        <v>61.4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173</v>
      </c>
      <c r="AU96" s="203" t="s">
        <v>87</v>
      </c>
      <c r="AV96" s="13" t="s">
        <v>87</v>
      </c>
      <c r="AW96" s="13" t="s">
        <v>36</v>
      </c>
      <c r="AX96" s="13" t="s">
        <v>84</v>
      </c>
      <c r="AY96" s="203" t="s">
        <v>162</v>
      </c>
    </row>
    <row r="97" spans="1:65" s="2" customFormat="1" ht="60.6" customHeight="1">
      <c r="A97" s="35"/>
      <c r="B97" s="36"/>
      <c r="C97" s="174" t="s">
        <v>87</v>
      </c>
      <c r="D97" s="174" t="s">
        <v>164</v>
      </c>
      <c r="E97" s="175" t="s">
        <v>640</v>
      </c>
      <c r="F97" s="176" t="s">
        <v>641</v>
      </c>
      <c r="G97" s="177" t="s">
        <v>217</v>
      </c>
      <c r="H97" s="178">
        <v>775.4</v>
      </c>
      <c r="I97" s="179"/>
      <c r="J97" s="180">
        <f>ROUND(I97*H97,2)</f>
        <v>0</v>
      </c>
      <c r="K97" s="176" t="s">
        <v>168</v>
      </c>
      <c r="L97" s="40"/>
      <c r="M97" s="181" t="s">
        <v>28</v>
      </c>
      <c r="N97" s="182" t="s">
        <v>47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0.28999999999999998</v>
      </c>
      <c r="T97" s="184">
        <f>S97*H97</f>
        <v>224.86599999999999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169</v>
      </c>
      <c r="AT97" s="185" t="s">
        <v>164</v>
      </c>
      <c r="AU97" s="185" t="s">
        <v>87</v>
      </c>
      <c r="AY97" s="18" t="s">
        <v>162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84</v>
      </c>
      <c r="BK97" s="186">
        <f>ROUND(I97*H97,2)</f>
        <v>0</v>
      </c>
      <c r="BL97" s="18" t="s">
        <v>169</v>
      </c>
      <c r="BM97" s="185" t="s">
        <v>642</v>
      </c>
    </row>
    <row r="98" spans="1:65" s="2" customFormat="1" ht="10.199999999999999">
      <c r="A98" s="35"/>
      <c r="B98" s="36"/>
      <c r="C98" s="37"/>
      <c r="D98" s="187" t="s">
        <v>171</v>
      </c>
      <c r="E98" s="37"/>
      <c r="F98" s="188" t="s">
        <v>643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171</v>
      </c>
      <c r="AU98" s="18" t="s">
        <v>87</v>
      </c>
    </row>
    <row r="99" spans="1:65" s="15" customFormat="1" ht="10.199999999999999">
      <c r="B99" s="215"/>
      <c r="C99" s="216"/>
      <c r="D99" s="194" t="s">
        <v>173</v>
      </c>
      <c r="E99" s="217" t="s">
        <v>28</v>
      </c>
      <c r="F99" s="218" t="s">
        <v>644</v>
      </c>
      <c r="G99" s="216"/>
      <c r="H99" s="217" t="s">
        <v>28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173</v>
      </c>
      <c r="AU99" s="224" t="s">
        <v>87</v>
      </c>
      <c r="AV99" s="15" t="s">
        <v>84</v>
      </c>
      <c r="AW99" s="15" t="s">
        <v>36</v>
      </c>
      <c r="AX99" s="15" t="s">
        <v>76</v>
      </c>
      <c r="AY99" s="224" t="s">
        <v>162</v>
      </c>
    </row>
    <row r="100" spans="1:65" s="13" customFormat="1" ht="10.199999999999999">
      <c r="B100" s="192"/>
      <c r="C100" s="193"/>
      <c r="D100" s="194" t="s">
        <v>173</v>
      </c>
      <c r="E100" s="195" t="s">
        <v>28</v>
      </c>
      <c r="F100" s="196" t="s">
        <v>645</v>
      </c>
      <c r="G100" s="193"/>
      <c r="H100" s="197">
        <v>775.4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173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162</v>
      </c>
    </row>
    <row r="101" spans="1:65" s="2" customFormat="1" ht="50.4" customHeight="1">
      <c r="A101" s="35"/>
      <c r="B101" s="36"/>
      <c r="C101" s="174" t="s">
        <v>182</v>
      </c>
      <c r="D101" s="174" t="s">
        <v>164</v>
      </c>
      <c r="E101" s="175" t="s">
        <v>646</v>
      </c>
      <c r="F101" s="176" t="s">
        <v>647</v>
      </c>
      <c r="G101" s="177" t="s">
        <v>217</v>
      </c>
      <c r="H101" s="178">
        <v>775.4</v>
      </c>
      <c r="I101" s="179"/>
      <c r="J101" s="180">
        <f>ROUND(I101*H101,2)</f>
        <v>0</v>
      </c>
      <c r="K101" s="176" t="s">
        <v>168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0.22</v>
      </c>
      <c r="T101" s="184">
        <f>S101*H101</f>
        <v>170.58799999999999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169</v>
      </c>
      <c r="AT101" s="185" t="s">
        <v>164</v>
      </c>
      <c r="AU101" s="185" t="s">
        <v>87</v>
      </c>
      <c r="AY101" s="18" t="s">
        <v>162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169</v>
      </c>
      <c r="BM101" s="185" t="s">
        <v>648</v>
      </c>
    </row>
    <row r="102" spans="1:65" s="2" customFormat="1" ht="10.199999999999999">
      <c r="A102" s="35"/>
      <c r="B102" s="36"/>
      <c r="C102" s="37"/>
      <c r="D102" s="187" t="s">
        <v>171</v>
      </c>
      <c r="E102" s="37"/>
      <c r="F102" s="188" t="s">
        <v>649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171</v>
      </c>
      <c r="AU102" s="18" t="s">
        <v>87</v>
      </c>
    </row>
    <row r="103" spans="1:65" s="13" customFormat="1" ht="10.199999999999999">
      <c r="B103" s="192"/>
      <c r="C103" s="193"/>
      <c r="D103" s="194" t="s">
        <v>173</v>
      </c>
      <c r="E103" s="195" t="s">
        <v>28</v>
      </c>
      <c r="F103" s="196" t="s">
        <v>645</v>
      </c>
      <c r="G103" s="193"/>
      <c r="H103" s="197">
        <v>775.4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173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162</v>
      </c>
    </row>
    <row r="104" spans="1:65" s="2" customFormat="1" ht="34.799999999999997" customHeight="1">
      <c r="A104" s="35"/>
      <c r="B104" s="36"/>
      <c r="C104" s="174" t="s">
        <v>169</v>
      </c>
      <c r="D104" s="174" t="s">
        <v>164</v>
      </c>
      <c r="E104" s="175" t="s">
        <v>650</v>
      </c>
      <c r="F104" s="176" t="s">
        <v>651</v>
      </c>
      <c r="G104" s="177" t="s">
        <v>167</v>
      </c>
      <c r="H104" s="178">
        <v>155.91200000000001</v>
      </c>
      <c r="I104" s="179"/>
      <c r="J104" s="180">
        <f>ROUND(I104*H104,2)</f>
        <v>0</v>
      </c>
      <c r="K104" s="176" t="s">
        <v>168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169</v>
      </c>
      <c r="AT104" s="185" t="s">
        <v>164</v>
      </c>
      <c r="AU104" s="185" t="s">
        <v>87</v>
      </c>
      <c r="AY104" s="18" t="s">
        <v>162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169</v>
      </c>
      <c r="BM104" s="185" t="s">
        <v>652</v>
      </c>
    </row>
    <row r="105" spans="1:65" s="2" customFormat="1" ht="10.199999999999999">
      <c r="A105" s="35"/>
      <c r="B105" s="36"/>
      <c r="C105" s="37"/>
      <c r="D105" s="187" t="s">
        <v>171</v>
      </c>
      <c r="E105" s="37"/>
      <c r="F105" s="188" t="s">
        <v>653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171</v>
      </c>
      <c r="AU105" s="18" t="s">
        <v>87</v>
      </c>
    </row>
    <row r="106" spans="1:65" s="15" customFormat="1" ht="10.199999999999999">
      <c r="B106" s="215"/>
      <c r="C106" s="216"/>
      <c r="D106" s="194" t="s">
        <v>173</v>
      </c>
      <c r="E106" s="217" t="s">
        <v>28</v>
      </c>
      <c r="F106" s="218" t="s">
        <v>654</v>
      </c>
      <c r="G106" s="216"/>
      <c r="H106" s="217" t="s">
        <v>28</v>
      </c>
      <c r="I106" s="219"/>
      <c r="J106" s="216"/>
      <c r="K106" s="216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173</v>
      </c>
      <c r="AU106" s="224" t="s">
        <v>87</v>
      </c>
      <c r="AV106" s="15" t="s">
        <v>84</v>
      </c>
      <c r="AW106" s="15" t="s">
        <v>36</v>
      </c>
      <c r="AX106" s="15" t="s">
        <v>76</v>
      </c>
      <c r="AY106" s="224" t="s">
        <v>162</v>
      </c>
    </row>
    <row r="107" spans="1:65" s="13" customFormat="1" ht="10.199999999999999">
      <c r="B107" s="192"/>
      <c r="C107" s="193"/>
      <c r="D107" s="194" t="s">
        <v>173</v>
      </c>
      <c r="E107" s="195" t="s">
        <v>28</v>
      </c>
      <c r="F107" s="196" t="s">
        <v>655</v>
      </c>
      <c r="G107" s="193"/>
      <c r="H107" s="197">
        <v>47.594999999999999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173</v>
      </c>
      <c r="AU107" s="203" t="s">
        <v>87</v>
      </c>
      <c r="AV107" s="13" t="s">
        <v>87</v>
      </c>
      <c r="AW107" s="13" t="s">
        <v>36</v>
      </c>
      <c r="AX107" s="13" t="s">
        <v>76</v>
      </c>
      <c r="AY107" s="203" t="s">
        <v>162</v>
      </c>
    </row>
    <row r="108" spans="1:65" s="15" customFormat="1" ht="10.199999999999999">
      <c r="B108" s="215"/>
      <c r="C108" s="216"/>
      <c r="D108" s="194" t="s">
        <v>173</v>
      </c>
      <c r="E108" s="217" t="s">
        <v>28</v>
      </c>
      <c r="F108" s="218" t="s">
        <v>656</v>
      </c>
      <c r="G108" s="216"/>
      <c r="H108" s="217" t="s">
        <v>28</v>
      </c>
      <c r="I108" s="219"/>
      <c r="J108" s="216"/>
      <c r="K108" s="216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173</v>
      </c>
      <c r="AU108" s="224" t="s">
        <v>87</v>
      </c>
      <c r="AV108" s="15" t="s">
        <v>84</v>
      </c>
      <c r="AW108" s="15" t="s">
        <v>36</v>
      </c>
      <c r="AX108" s="15" t="s">
        <v>76</v>
      </c>
      <c r="AY108" s="224" t="s">
        <v>162</v>
      </c>
    </row>
    <row r="109" spans="1:65" s="13" customFormat="1" ht="10.199999999999999">
      <c r="B109" s="192"/>
      <c r="C109" s="193"/>
      <c r="D109" s="194" t="s">
        <v>173</v>
      </c>
      <c r="E109" s="195" t="s">
        <v>28</v>
      </c>
      <c r="F109" s="196" t="s">
        <v>657</v>
      </c>
      <c r="G109" s="193"/>
      <c r="H109" s="197">
        <v>82.200999999999993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173</v>
      </c>
      <c r="AU109" s="203" t="s">
        <v>87</v>
      </c>
      <c r="AV109" s="13" t="s">
        <v>87</v>
      </c>
      <c r="AW109" s="13" t="s">
        <v>36</v>
      </c>
      <c r="AX109" s="13" t="s">
        <v>76</v>
      </c>
      <c r="AY109" s="203" t="s">
        <v>162</v>
      </c>
    </row>
    <row r="110" spans="1:65" s="15" customFormat="1" ht="10.199999999999999">
      <c r="B110" s="215"/>
      <c r="C110" s="216"/>
      <c r="D110" s="194" t="s">
        <v>173</v>
      </c>
      <c r="E110" s="217" t="s">
        <v>28</v>
      </c>
      <c r="F110" s="218" t="s">
        <v>658</v>
      </c>
      <c r="G110" s="216"/>
      <c r="H110" s="217" t="s">
        <v>28</v>
      </c>
      <c r="I110" s="219"/>
      <c r="J110" s="216"/>
      <c r="K110" s="216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173</v>
      </c>
      <c r="AU110" s="224" t="s">
        <v>87</v>
      </c>
      <c r="AV110" s="15" t="s">
        <v>84</v>
      </c>
      <c r="AW110" s="15" t="s">
        <v>36</v>
      </c>
      <c r="AX110" s="15" t="s">
        <v>76</v>
      </c>
      <c r="AY110" s="224" t="s">
        <v>162</v>
      </c>
    </row>
    <row r="111" spans="1:65" s="13" customFormat="1" ht="10.199999999999999">
      <c r="B111" s="192"/>
      <c r="C111" s="193"/>
      <c r="D111" s="194" t="s">
        <v>173</v>
      </c>
      <c r="E111" s="195" t="s">
        <v>28</v>
      </c>
      <c r="F111" s="196" t="s">
        <v>659</v>
      </c>
      <c r="G111" s="193"/>
      <c r="H111" s="197">
        <v>14.896000000000001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173</v>
      </c>
      <c r="AU111" s="203" t="s">
        <v>87</v>
      </c>
      <c r="AV111" s="13" t="s">
        <v>87</v>
      </c>
      <c r="AW111" s="13" t="s">
        <v>36</v>
      </c>
      <c r="AX111" s="13" t="s">
        <v>76</v>
      </c>
      <c r="AY111" s="203" t="s">
        <v>162</v>
      </c>
    </row>
    <row r="112" spans="1:65" s="15" customFormat="1" ht="10.199999999999999">
      <c r="B112" s="215"/>
      <c r="C112" s="216"/>
      <c r="D112" s="194" t="s">
        <v>173</v>
      </c>
      <c r="E112" s="217" t="s">
        <v>28</v>
      </c>
      <c r="F112" s="218" t="s">
        <v>660</v>
      </c>
      <c r="G112" s="216"/>
      <c r="H112" s="217" t="s">
        <v>28</v>
      </c>
      <c r="I112" s="219"/>
      <c r="J112" s="216"/>
      <c r="K112" s="216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173</v>
      </c>
      <c r="AU112" s="224" t="s">
        <v>87</v>
      </c>
      <c r="AV112" s="15" t="s">
        <v>84</v>
      </c>
      <c r="AW112" s="15" t="s">
        <v>36</v>
      </c>
      <c r="AX112" s="15" t="s">
        <v>76</v>
      </c>
      <c r="AY112" s="224" t="s">
        <v>162</v>
      </c>
    </row>
    <row r="113" spans="1:65" s="13" customFormat="1" ht="10.199999999999999">
      <c r="B113" s="192"/>
      <c r="C113" s="193"/>
      <c r="D113" s="194" t="s">
        <v>173</v>
      </c>
      <c r="E113" s="195" t="s">
        <v>28</v>
      </c>
      <c r="F113" s="196" t="s">
        <v>661</v>
      </c>
      <c r="G113" s="193"/>
      <c r="H113" s="197">
        <v>11.22</v>
      </c>
      <c r="I113" s="198"/>
      <c r="J113" s="193"/>
      <c r="K113" s="193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173</v>
      </c>
      <c r="AU113" s="203" t="s">
        <v>87</v>
      </c>
      <c r="AV113" s="13" t="s">
        <v>87</v>
      </c>
      <c r="AW113" s="13" t="s">
        <v>36</v>
      </c>
      <c r="AX113" s="13" t="s">
        <v>76</v>
      </c>
      <c r="AY113" s="203" t="s">
        <v>162</v>
      </c>
    </row>
    <row r="114" spans="1:65" s="14" customFormat="1" ht="10.199999999999999">
      <c r="B114" s="204"/>
      <c r="C114" s="205"/>
      <c r="D114" s="194" t="s">
        <v>173</v>
      </c>
      <c r="E114" s="206" t="s">
        <v>28</v>
      </c>
      <c r="F114" s="207" t="s">
        <v>176</v>
      </c>
      <c r="G114" s="205"/>
      <c r="H114" s="208">
        <v>155.91200000000001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173</v>
      </c>
      <c r="AU114" s="214" t="s">
        <v>87</v>
      </c>
      <c r="AV114" s="14" t="s">
        <v>169</v>
      </c>
      <c r="AW114" s="14" t="s">
        <v>36</v>
      </c>
      <c r="AX114" s="14" t="s">
        <v>84</v>
      </c>
      <c r="AY114" s="214" t="s">
        <v>162</v>
      </c>
    </row>
    <row r="115" spans="1:65" s="2" customFormat="1" ht="57.6" customHeight="1">
      <c r="A115" s="35"/>
      <c r="B115" s="36"/>
      <c r="C115" s="174" t="s">
        <v>193</v>
      </c>
      <c r="D115" s="174" t="s">
        <v>164</v>
      </c>
      <c r="E115" s="175" t="s">
        <v>662</v>
      </c>
      <c r="F115" s="176" t="s">
        <v>663</v>
      </c>
      <c r="G115" s="177" t="s">
        <v>167</v>
      </c>
      <c r="H115" s="178">
        <v>163.72</v>
      </c>
      <c r="I115" s="179"/>
      <c r="J115" s="180">
        <f>ROUND(I115*H115,2)</f>
        <v>0</v>
      </c>
      <c r="K115" s="176" t="s">
        <v>168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169</v>
      </c>
      <c r="AT115" s="185" t="s">
        <v>164</v>
      </c>
      <c r="AU115" s="185" t="s">
        <v>87</v>
      </c>
      <c r="AY115" s="18" t="s">
        <v>162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169</v>
      </c>
      <c r="BM115" s="185" t="s">
        <v>664</v>
      </c>
    </row>
    <row r="116" spans="1:65" s="2" customFormat="1" ht="10.199999999999999">
      <c r="A116" s="35"/>
      <c r="B116" s="36"/>
      <c r="C116" s="37"/>
      <c r="D116" s="187" t="s">
        <v>171</v>
      </c>
      <c r="E116" s="37"/>
      <c r="F116" s="188" t="s">
        <v>665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171</v>
      </c>
      <c r="AU116" s="18" t="s">
        <v>87</v>
      </c>
    </row>
    <row r="117" spans="1:65" s="15" customFormat="1" ht="10.199999999999999">
      <c r="B117" s="215"/>
      <c r="C117" s="216"/>
      <c r="D117" s="194" t="s">
        <v>173</v>
      </c>
      <c r="E117" s="217" t="s">
        <v>28</v>
      </c>
      <c r="F117" s="218" t="s">
        <v>666</v>
      </c>
      <c r="G117" s="216"/>
      <c r="H117" s="217" t="s">
        <v>28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173</v>
      </c>
      <c r="AU117" s="224" t="s">
        <v>87</v>
      </c>
      <c r="AV117" s="15" t="s">
        <v>84</v>
      </c>
      <c r="AW117" s="15" t="s">
        <v>36</v>
      </c>
      <c r="AX117" s="15" t="s">
        <v>76</v>
      </c>
      <c r="AY117" s="224" t="s">
        <v>162</v>
      </c>
    </row>
    <row r="118" spans="1:65" s="13" customFormat="1" ht="10.199999999999999">
      <c r="B118" s="192"/>
      <c r="C118" s="193"/>
      <c r="D118" s="194" t="s">
        <v>173</v>
      </c>
      <c r="E118" s="195" t="s">
        <v>28</v>
      </c>
      <c r="F118" s="196" t="s">
        <v>667</v>
      </c>
      <c r="G118" s="193"/>
      <c r="H118" s="197">
        <v>163.72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173</v>
      </c>
      <c r="AU118" s="203" t="s">
        <v>87</v>
      </c>
      <c r="AV118" s="13" t="s">
        <v>87</v>
      </c>
      <c r="AW118" s="13" t="s">
        <v>36</v>
      </c>
      <c r="AX118" s="13" t="s">
        <v>84</v>
      </c>
      <c r="AY118" s="203" t="s">
        <v>162</v>
      </c>
    </row>
    <row r="119" spans="1:65" s="2" customFormat="1" ht="57.6" customHeight="1">
      <c r="A119" s="35"/>
      <c r="B119" s="36"/>
      <c r="C119" s="174" t="s">
        <v>200</v>
      </c>
      <c r="D119" s="174" t="s">
        <v>164</v>
      </c>
      <c r="E119" s="175" t="s">
        <v>177</v>
      </c>
      <c r="F119" s="176" t="s">
        <v>178</v>
      </c>
      <c r="G119" s="177" t="s">
        <v>167</v>
      </c>
      <c r="H119" s="178">
        <v>155.91200000000001</v>
      </c>
      <c r="I119" s="179"/>
      <c r="J119" s="180">
        <f>ROUND(I119*H119,2)</f>
        <v>0</v>
      </c>
      <c r="K119" s="176" t="s">
        <v>168</v>
      </c>
      <c r="L119" s="40"/>
      <c r="M119" s="181" t="s">
        <v>28</v>
      </c>
      <c r="N119" s="182" t="s">
        <v>47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169</v>
      </c>
      <c r="AT119" s="185" t="s">
        <v>164</v>
      </c>
      <c r="AU119" s="185" t="s">
        <v>87</v>
      </c>
      <c r="AY119" s="18" t="s">
        <v>162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84</v>
      </c>
      <c r="BK119" s="186">
        <f>ROUND(I119*H119,2)</f>
        <v>0</v>
      </c>
      <c r="BL119" s="18" t="s">
        <v>169</v>
      </c>
      <c r="BM119" s="185" t="s">
        <v>668</v>
      </c>
    </row>
    <row r="120" spans="1:65" s="2" customFormat="1" ht="10.199999999999999">
      <c r="A120" s="35"/>
      <c r="B120" s="36"/>
      <c r="C120" s="37"/>
      <c r="D120" s="187" t="s">
        <v>171</v>
      </c>
      <c r="E120" s="37"/>
      <c r="F120" s="188" t="s">
        <v>180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171</v>
      </c>
      <c r="AU120" s="18" t="s">
        <v>87</v>
      </c>
    </row>
    <row r="121" spans="1:65" s="13" customFormat="1" ht="10.199999999999999">
      <c r="B121" s="192"/>
      <c r="C121" s="193"/>
      <c r="D121" s="194" t="s">
        <v>173</v>
      </c>
      <c r="E121" s="195" t="s">
        <v>28</v>
      </c>
      <c r="F121" s="196" t="s">
        <v>669</v>
      </c>
      <c r="G121" s="193"/>
      <c r="H121" s="197">
        <v>155.91200000000001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173</v>
      </c>
      <c r="AU121" s="203" t="s">
        <v>87</v>
      </c>
      <c r="AV121" s="13" t="s">
        <v>87</v>
      </c>
      <c r="AW121" s="13" t="s">
        <v>36</v>
      </c>
      <c r="AX121" s="13" t="s">
        <v>84</v>
      </c>
      <c r="AY121" s="203" t="s">
        <v>162</v>
      </c>
    </row>
    <row r="122" spans="1:65" s="2" customFormat="1" ht="60.6" customHeight="1">
      <c r="A122" s="35"/>
      <c r="B122" s="36"/>
      <c r="C122" s="174" t="s">
        <v>207</v>
      </c>
      <c r="D122" s="174" t="s">
        <v>164</v>
      </c>
      <c r="E122" s="175" t="s">
        <v>183</v>
      </c>
      <c r="F122" s="176" t="s">
        <v>184</v>
      </c>
      <c r="G122" s="177" t="s">
        <v>167</v>
      </c>
      <c r="H122" s="178">
        <v>779.56</v>
      </c>
      <c r="I122" s="179"/>
      <c r="J122" s="180">
        <f>ROUND(I122*H122,2)</f>
        <v>0</v>
      </c>
      <c r="K122" s="176" t="s">
        <v>168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169</v>
      </c>
      <c r="AT122" s="185" t="s">
        <v>164</v>
      </c>
      <c r="AU122" s="185" t="s">
        <v>87</v>
      </c>
      <c r="AY122" s="18" t="s">
        <v>162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169</v>
      </c>
      <c r="BM122" s="185" t="s">
        <v>670</v>
      </c>
    </row>
    <row r="123" spans="1:65" s="2" customFormat="1" ht="10.199999999999999">
      <c r="A123" s="35"/>
      <c r="B123" s="36"/>
      <c r="C123" s="37"/>
      <c r="D123" s="187" t="s">
        <v>171</v>
      </c>
      <c r="E123" s="37"/>
      <c r="F123" s="188" t="s">
        <v>186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171</v>
      </c>
      <c r="AU123" s="18" t="s">
        <v>87</v>
      </c>
    </row>
    <row r="124" spans="1:65" s="15" customFormat="1" ht="10.199999999999999">
      <c r="B124" s="215"/>
      <c r="C124" s="216"/>
      <c r="D124" s="194" t="s">
        <v>173</v>
      </c>
      <c r="E124" s="217" t="s">
        <v>28</v>
      </c>
      <c r="F124" s="218" t="s">
        <v>187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173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162</v>
      </c>
    </row>
    <row r="125" spans="1:65" s="13" customFormat="1" ht="10.199999999999999">
      <c r="B125" s="192"/>
      <c r="C125" s="193"/>
      <c r="D125" s="194" t="s">
        <v>173</v>
      </c>
      <c r="E125" s="195" t="s">
        <v>28</v>
      </c>
      <c r="F125" s="196" t="s">
        <v>671</v>
      </c>
      <c r="G125" s="193"/>
      <c r="H125" s="197">
        <v>779.56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173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162</v>
      </c>
    </row>
    <row r="126" spans="1:65" s="2" customFormat="1" ht="40.200000000000003" customHeight="1">
      <c r="A126" s="35"/>
      <c r="B126" s="36"/>
      <c r="C126" s="174" t="s">
        <v>214</v>
      </c>
      <c r="D126" s="174" t="s">
        <v>164</v>
      </c>
      <c r="E126" s="175" t="s">
        <v>672</v>
      </c>
      <c r="F126" s="176" t="s">
        <v>673</v>
      </c>
      <c r="G126" s="177" t="s">
        <v>167</v>
      </c>
      <c r="H126" s="178">
        <v>163.72</v>
      </c>
      <c r="I126" s="179"/>
      <c r="J126" s="180">
        <f>ROUND(I126*H126,2)</f>
        <v>0</v>
      </c>
      <c r="K126" s="176" t="s">
        <v>168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169</v>
      </c>
      <c r="AT126" s="185" t="s">
        <v>164</v>
      </c>
      <c r="AU126" s="185" t="s">
        <v>87</v>
      </c>
      <c r="AY126" s="18" t="s">
        <v>162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169</v>
      </c>
      <c r="BM126" s="185" t="s">
        <v>674</v>
      </c>
    </row>
    <row r="127" spans="1:65" s="2" customFormat="1" ht="10.199999999999999">
      <c r="A127" s="35"/>
      <c r="B127" s="36"/>
      <c r="C127" s="37"/>
      <c r="D127" s="187" t="s">
        <v>171</v>
      </c>
      <c r="E127" s="37"/>
      <c r="F127" s="188" t="s">
        <v>675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171</v>
      </c>
      <c r="AU127" s="18" t="s">
        <v>87</v>
      </c>
    </row>
    <row r="128" spans="1:65" s="15" customFormat="1" ht="10.199999999999999">
      <c r="B128" s="215"/>
      <c r="C128" s="216"/>
      <c r="D128" s="194" t="s">
        <v>173</v>
      </c>
      <c r="E128" s="217" t="s">
        <v>28</v>
      </c>
      <c r="F128" s="218" t="s">
        <v>676</v>
      </c>
      <c r="G128" s="216"/>
      <c r="H128" s="217" t="s">
        <v>28</v>
      </c>
      <c r="I128" s="219"/>
      <c r="J128" s="216"/>
      <c r="K128" s="216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173</v>
      </c>
      <c r="AU128" s="224" t="s">
        <v>87</v>
      </c>
      <c r="AV128" s="15" t="s">
        <v>84</v>
      </c>
      <c r="AW128" s="15" t="s">
        <v>36</v>
      </c>
      <c r="AX128" s="15" t="s">
        <v>76</v>
      </c>
      <c r="AY128" s="224" t="s">
        <v>162</v>
      </c>
    </row>
    <row r="129" spans="1:65" s="13" customFormat="1" ht="10.199999999999999">
      <c r="B129" s="192"/>
      <c r="C129" s="193"/>
      <c r="D129" s="194" t="s">
        <v>173</v>
      </c>
      <c r="E129" s="195" t="s">
        <v>28</v>
      </c>
      <c r="F129" s="196" t="s">
        <v>667</v>
      </c>
      <c r="G129" s="193"/>
      <c r="H129" s="197">
        <v>163.72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173</v>
      </c>
      <c r="AU129" s="203" t="s">
        <v>87</v>
      </c>
      <c r="AV129" s="13" t="s">
        <v>87</v>
      </c>
      <c r="AW129" s="13" t="s">
        <v>36</v>
      </c>
      <c r="AX129" s="13" t="s">
        <v>84</v>
      </c>
      <c r="AY129" s="203" t="s">
        <v>162</v>
      </c>
    </row>
    <row r="130" spans="1:65" s="2" customFormat="1" ht="34.799999999999997" customHeight="1">
      <c r="A130" s="35"/>
      <c r="B130" s="36"/>
      <c r="C130" s="174" t="s">
        <v>222</v>
      </c>
      <c r="D130" s="174" t="s">
        <v>164</v>
      </c>
      <c r="E130" s="175" t="s">
        <v>189</v>
      </c>
      <c r="F130" s="176" t="s">
        <v>190</v>
      </c>
      <c r="G130" s="177" t="s">
        <v>167</v>
      </c>
      <c r="H130" s="178">
        <v>155.91200000000001</v>
      </c>
      <c r="I130" s="179"/>
      <c r="J130" s="180">
        <f>ROUND(I130*H130,2)</f>
        <v>0</v>
      </c>
      <c r="K130" s="176" t="s">
        <v>168</v>
      </c>
      <c r="L130" s="40"/>
      <c r="M130" s="181" t="s">
        <v>28</v>
      </c>
      <c r="N130" s="182" t="s">
        <v>47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169</v>
      </c>
      <c r="AT130" s="185" t="s">
        <v>164</v>
      </c>
      <c r="AU130" s="185" t="s">
        <v>87</v>
      </c>
      <c r="AY130" s="18" t="s">
        <v>162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84</v>
      </c>
      <c r="BK130" s="186">
        <f>ROUND(I130*H130,2)</f>
        <v>0</v>
      </c>
      <c r="BL130" s="18" t="s">
        <v>169</v>
      </c>
      <c r="BM130" s="185" t="s">
        <v>677</v>
      </c>
    </row>
    <row r="131" spans="1:65" s="2" customFormat="1" ht="10.199999999999999">
      <c r="A131" s="35"/>
      <c r="B131" s="36"/>
      <c r="C131" s="37"/>
      <c r="D131" s="187" t="s">
        <v>171</v>
      </c>
      <c r="E131" s="37"/>
      <c r="F131" s="188" t="s">
        <v>192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171</v>
      </c>
      <c r="AU131" s="18" t="s">
        <v>87</v>
      </c>
    </row>
    <row r="132" spans="1:65" s="13" customFormat="1" ht="10.199999999999999">
      <c r="B132" s="192"/>
      <c r="C132" s="193"/>
      <c r="D132" s="194" t="s">
        <v>173</v>
      </c>
      <c r="E132" s="195" t="s">
        <v>28</v>
      </c>
      <c r="F132" s="196" t="s">
        <v>669</v>
      </c>
      <c r="G132" s="193"/>
      <c r="H132" s="197">
        <v>155.91200000000001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173</v>
      </c>
      <c r="AU132" s="203" t="s">
        <v>87</v>
      </c>
      <c r="AV132" s="13" t="s">
        <v>87</v>
      </c>
      <c r="AW132" s="13" t="s">
        <v>36</v>
      </c>
      <c r="AX132" s="13" t="s">
        <v>84</v>
      </c>
      <c r="AY132" s="203" t="s">
        <v>162</v>
      </c>
    </row>
    <row r="133" spans="1:65" s="2" customFormat="1" ht="34.799999999999997" customHeight="1">
      <c r="A133" s="35"/>
      <c r="B133" s="36"/>
      <c r="C133" s="174" t="s">
        <v>120</v>
      </c>
      <c r="D133" s="174" t="s">
        <v>164</v>
      </c>
      <c r="E133" s="175" t="s">
        <v>194</v>
      </c>
      <c r="F133" s="176" t="s">
        <v>195</v>
      </c>
      <c r="G133" s="177" t="s">
        <v>196</v>
      </c>
      <c r="H133" s="178">
        <v>280.642</v>
      </c>
      <c r="I133" s="179"/>
      <c r="J133" s="180">
        <f>ROUND(I133*H133,2)</f>
        <v>0</v>
      </c>
      <c r="K133" s="176" t="s">
        <v>28</v>
      </c>
      <c r="L133" s="40"/>
      <c r="M133" s="181" t="s">
        <v>28</v>
      </c>
      <c r="N133" s="182" t="s">
        <v>47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169</v>
      </c>
      <c r="AT133" s="185" t="s">
        <v>164</v>
      </c>
      <c r="AU133" s="185" t="s">
        <v>87</v>
      </c>
      <c r="AY133" s="18" t="s">
        <v>162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84</v>
      </c>
      <c r="BK133" s="186">
        <f>ROUND(I133*H133,2)</f>
        <v>0</v>
      </c>
      <c r="BL133" s="18" t="s">
        <v>169</v>
      </c>
      <c r="BM133" s="185" t="s">
        <v>678</v>
      </c>
    </row>
    <row r="134" spans="1:65" s="13" customFormat="1" ht="10.199999999999999">
      <c r="B134" s="192"/>
      <c r="C134" s="193"/>
      <c r="D134" s="194" t="s">
        <v>173</v>
      </c>
      <c r="E134" s="195" t="s">
        <v>28</v>
      </c>
      <c r="F134" s="196" t="s">
        <v>679</v>
      </c>
      <c r="G134" s="193"/>
      <c r="H134" s="197">
        <v>280.642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173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162</v>
      </c>
    </row>
    <row r="135" spans="1:65" s="2" customFormat="1" ht="40.200000000000003" customHeight="1">
      <c r="A135" s="35"/>
      <c r="B135" s="36"/>
      <c r="C135" s="174" t="s">
        <v>233</v>
      </c>
      <c r="D135" s="174" t="s">
        <v>164</v>
      </c>
      <c r="E135" s="175" t="s">
        <v>680</v>
      </c>
      <c r="F135" s="176" t="s">
        <v>681</v>
      </c>
      <c r="G135" s="177" t="s">
        <v>167</v>
      </c>
      <c r="H135" s="178">
        <v>163.72</v>
      </c>
      <c r="I135" s="179"/>
      <c r="J135" s="180">
        <f>ROUND(I135*H135,2)</f>
        <v>0</v>
      </c>
      <c r="K135" s="176" t="s">
        <v>168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169</v>
      </c>
      <c r="AT135" s="185" t="s">
        <v>164</v>
      </c>
      <c r="AU135" s="185" t="s">
        <v>87</v>
      </c>
      <c r="AY135" s="18" t="s">
        <v>162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169</v>
      </c>
      <c r="BM135" s="185" t="s">
        <v>682</v>
      </c>
    </row>
    <row r="136" spans="1:65" s="2" customFormat="1" ht="10.199999999999999">
      <c r="A136" s="35"/>
      <c r="B136" s="36"/>
      <c r="C136" s="37"/>
      <c r="D136" s="187" t="s">
        <v>171</v>
      </c>
      <c r="E136" s="37"/>
      <c r="F136" s="188" t="s">
        <v>683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171</v>
      </c>
      <c r="AU136" s="18" t="s">
        <v>87</v>
      </c>
    </row>
    <row r="137" spans="1:65" s="15" customFormat="1" ht="10.199999999999999">
      <c r="B137" s="215"/>
      <c r="C137" s="216"/>
      <c r="D137" s="194" t="s">
        <v>173</v>
      </c>
      <c r="E137" s="217" t="s">
        <v>28</v>
      </c>
      <c r="F137" s="218" t="s">
        <v>684</v>
      </c>
      <c r="G137" s="216"/>
      <c r="H137" s="217" t="s">
        <v>28</v>
      </c>
      <c r="I137" s="219"/>
      <c r="J137" s="216"/>
      <c r="K137" s="216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173</v>
      </c>
      <c r="AU137" s="224" t="s">
        <v>87</v>
      </c>
      <c r="AV137" s="15" t="s">
        <v>84</v>
      </c>
      <c r="AW137" s="15" t="s">
        <v>36</v>
      </c>
      <c r="AX137" s="15" t="s">
        <v>76</v>
      </c>
      <c r="AY137" s="224" t="s">
        <v>162</v>
      </c>
    </row>
    <row r="138" spans="1:65" s="13" customFormat="1" ht="10.199999999999999">
      <c r="B138" s="192"/>
      <c r="C138" s="193"/>
      <c r="D138" s="194" t="s">
        <v>173</v>
      </c>
      <c r="E138" s="195" t="s">
        <v>28</v>
      </c>
      <c r="F138" s="196" t="s">
        <v>685</v>
      </c>
      <c r="G138" s="193"/>
      <c r="H138" s="197">
        <v>8.64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173</v>
      </c>
      <c r="AU138" s="203" t="s">
        <v>87</v>
      </c>
      <c r="AV138" s="13" t="s">
        <v>87</v>
      </c>
      <c r="AW138" s="13" t="s">
        <v>36</v>
      </c>
      <c r="AX138" s="13" t="s">
        <v>76</v>
      </c>
      <c r="AY138" s="203" t="s">
        <v>162</v>
      </c>
    </row>
    <row r="139" spans="1:65" s="15" customFormat="1" ht="10.199999999999999">
      <c r="B139" s="215"/>
      <c r="C139" s="216"/>
      <c r="D139" s="194" t="s">
        <v>173</v>
      </c>
      <c r="E139" s="217" t="s">
        <v>28</v>
      </c>
      <c r="F139" s="218" t="s">
        <v>686</v>
      </c>
      <c r="G139" s="216"/>
      <c r="H139" s="217" t="s">
        <v>28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173</v>
      </c>
      <c r="AU139" s="224" t="s">
        <v>87</v>
      </c>
      <c r="AV139" s="15" t="s">
        <v>84</v>
      </c>
      <c r="AW139" s="15" t="s">
        <v>36</v>
      </c>
      <c r="AX139" s="15" t="s">
        <v>76</v>
      </c>
      <c r="AY139" s="224" t="s">
        <v>162</v>
      </c>
    </row>
    <row r="140" spans="1:65" s="13" customFormat="1" ht="10.199999999999999">
      <c r="B140" s="192"/>
      <c r="C140" s="193"/>
      <c r="D140" s="194" t="s">
        <v>173</v>
      </c>
      <c r="E140" s="195" t="s">
        <v>28</v>
      </c>
      <c r="F140" s="196" t="s">
        <v>687</v>
      </c>
      <c r="G140" s="193"/>
      <c r="H140" s="197">
        <v>155.08000000000001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173</v>
      </c>
      <c r="AU140" s="203" t="s">
        <v>87</v>
      </c>
      <c r="AV140" s="13" t="s">
        <v>87</v>
      </c>
      <c r="AW140" s="13" t="s">
        <v>36</v>
      </c>
      <c r="AX140" s="13" t="s">
        <v>76</v>
      </c>
      <c r="AY140" s="203" t="s">
        <v>162</v>
      </c>
    </row>
    <row r="141" spans="1:65" s="14" customFormat="1" ht="10.199999999999999">
      <c r="B141" s="204"/>
      <c r="C141" s="205"/>
      <c r="D141" s="194" t="s">
        <v>173</v>
      </c>
      <c r="E141" s="206" t="s">
        <v>28</v>
      </c>
      <c r="F141" s="207" t="s">
        <v>176</v>
      </c>
      <c r="G141" s="205"/>
      <c r="H141" s="208">
        <v>163.72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173</v>
      </c>
      <c r="AU141" s="214" t="s">
        <v>87</v>
      </c>
      <c r="AV141" s="14" t="s">
        <v>169</v>
      </c>
      <c r="AW141" s="14" t="s">
        <v>36</v>
      </c>
      <c r="AX141" s="14" t="s">
        <v>84</v>
      </c>
      <c r="AY141" s="214" t="s">
        <v>162</v>
      </c>
    </row>
    <row r="142" spans="1:65" s="2" customFormat="1" ht="22.2" customHeight="1">
      <c r="A142" s="35"/>
      <c r="B142" s="36"/>
      <c r="C142" s="174" t="s">
        <v>238</v>
      </c>
      <c r="D142" s="174" t="s">
        <v>164</v>
      </c>
      <c r="E142" s="175" t="s">
        <v>688</v>
      </c>
      <c r="F142" s="176" t="s">
        <v>689</v>
      </c>
      <c r="G142" s="177" t="s">
        <v>217</v>
      </c>
      <c r="H142" s="178">
        <v>532.70000000000005</v>
      </c>
      <c r="I142" s="179"/>
      <c r="J142" s="180">
        <f>ROUND(I142*H142,2)</f>
        <v>0</v>
      </c>
      <c r="K142" s="176" t="s">
        <v>168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169</v>
      </c>
      <c r="AT142" s="185" t="s">
        <v>164</v>
      </c>
      <c r="AU142" s="185" t="s">
        <v>87</v>
      </c>
      <c r="AY142" s="18" t="s">
        <v>162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169</v>
      </c>
      <c r="BM142" s="185" t="s">
        <v>690</v>
      </c>
    </row>
    <row r="143" spans="1:65" s="2" customFormat="1" ht="10.199999999999999">
      <c r="A143" s="35"/>
      <c r="B143" s="36"/>
      <c r="C143" s="37"/>
      <c r="D143" s="187" t="s">
        <v>171</v>
      </c>
      <c r="E143" s="37"/>
      <c r="F143" s="188" t="s">
        <v>691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171</v>
      </c>
      <c r="AU143" s="18" t="s">
        <v>87</v>
      </c>
    </row>
    <row r="144" spans="1:65" s="13" customFormat="1" ht="10.199999999999999">
      <c r="B144" s="192"/>
      <c r="C144" s="193"/>
      <c r="D144" s="194" t="s">
        <v>173</v>
      </c>
      <c r="E144" s="195" t="s">
        <v>28</v>
      </c>
      <c r="F144" s="196" t="s">
        <v>692</v>
      </c>
      <c r="G144" s="193"/>
      <c r="H144" s="197">
        <v>532.70000000000005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173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162</v>
      </c>
    </row>
    <row r="145" spans="1:65" s="12" customFormat="1" ht="22.8" customHeight="1">
      <c r="B145" s="158"/>
      <c r="C145" s="159"/>
      <c r="D145" s="160" t="s">
        <v>75</v>
      </c>
      <c r="E145" s="172" t="s">
        <v>87</v>
      </c>
      <c r="F145" s="172" t="s">
        <v>199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SUM(P146:P163)</f>
        <v>0</v>
      </c>
      <c r="Q145" s="166"/>
      <c r="R145" s="167">
        <f>SUM(R146:R163)</f>
        <v>6.6850372999999994</v>
      </c>
      <c r="S145" s="166"/>
      <c r="T145" s="168">
        <f>SUM(T146:T163)</f>
        <v>0</v>
      </c>
      <c r="AR145" s="169" t="s">
        <v>84</v>
      </c>
      <c r="AT145" s="170" t="s">
        <v>75</v>
      </c>
      <c r="AU145" s="170" t="s">
        <v>84</v>
      </c>
      <c r="AY145" s="169" t="s">
        <v>162</v>
      </c>
      <c r="BK145" s="171">
        <f>SUM(BK146:BK163)</f>
        <v>0</v>
      </c>
    </row>
    <row r="146" spans="1:65" s="2" customFormat="1" ht="34.799999999999997" customHeight="1">
      <c r="A146" s="35"/>
      <c r="B146" s="36"/>
      <c r="C146" s="174" t="s">
        <v>245</v>
      </c>
      <c r="D146" s="174" t="s">
        <v>164</v>
      </c>
      <c r="E146" s="175" t="s">
        <v>693</v>
      </c>
      <c r="F146" s="176" t="s">
        <v>694</v>
      </c>
      <c r="G146" s="177" t="s">
        <v>167</v>
      </c>
      <c r="H146" s="178">
        <v>0.70399999999999996</v>
      </c>
      <c r="I146" s="179"/>
      <c r="J146" s="180">
        <f>ROUND(I146*H146,2)</f>
        <v>0</v>
      </c>
      <c r="K146" s="176" t="s">
        <v>168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1.98</v>
      </c>
      <c r="R146" s="183">
        <f>Q146*H146</f>
        <v>1.3939199999999998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169</v>
      </c>
      <c r="AT146" s="185" t="s">
        <v>164</v>
      </c>
      <c r="AU146" s="185" t="s">
        <v>87</v>
      </c>
      <c r="AY146" s="18" t="s">
        <v>162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169</v>
      </c>
      <c r="BM146" s="185" t="s">
        <v>695</v>
      </c>
    </row>
    <row r="147" spans="1:65" s="2" customFormat="1" ht="10.199999999999999">
      <c r="A147" s="35"/>
      <c r="B147" s="36"/>
      <c r="C147" s="37"/>
      <c r="D147" s="187" t="s">
        <v>171</v>
      </c>
      <c r="E147" s="37"/>
      <c r="F147" s="188" t="s">
        <v>696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171</v>
      </c>
      <c r="AU147" s="18" t="s">
        <v>87</v>
      </c>
    </row>
    <row r="148" spans="1:65" s="15" customFormat="1" ht="10.199999999999999">
      <c r="B148" s="215"/>
      <c r="C148" s="216"/>
      <c r="D148" s="194" t="s">
        <v>173</v>
      </c>
      <c r="E148" s="217" t="s">
        <v>28</v>
      </c>
      <c r="F148" s="218" t="s">
        <v>697</v>
      </c>
      <c r="G148" s="216"/>
      <c r="H148" s="217" t="s">
        <v>28</v>
      </c>
      <c r="I148" s="219"/>
      <c r="J148" s="216"/>
      <c r="K148" s="216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173</v>
      </c>
      <c r="AU148" s="224" t="s">
        <v>87</v>
      </c>
      <c r="AV148" s="15" t="s">
        <v>84</v>
      </c>
      <c r="AW148" s="15" t="s">
        <v>36</v>
      </c>
      <c r="AX148" s="15" t="s">
        <v>76</v>
      </c>
      <c r="AY148" s="224" t="s">
        <v>162</v>
      </c>
    </row>
    <row r="149" spans="1:65" s="13" customFormat="1" ht="10.199999999999999">
      <c r="B149" s="192"/>
      <c r="C149" s="193"/>
      <c r="D149" s="194" t="s">
        <v>173</v>
      </c>
      <c r="E149" s="195" t="s">
        <v>28</v>
      </c>
      <c r="F149" s="196" t="s">
        <v>698</v>
      </c>
      <c r="G149" s="193"/>
      <c r="H149" s="197">
        <v>0.48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173</v>
      </c>
      <c r="AU149" s="203" t="s">
        <v>87</v>
      </c>
      <c r="AV149" s="13" t="s">
        <v>87</v>
      </c>
      <c r="AW149" s="13" t="s">
        <v>36</v>
      </c>
      <c r="AX149" s="13" t="s">
        <v>76</v>
      </c>
      <c r="AY149" s="203" t="s">
        <v>162</v>
      </c>
    </row>
    <row r="150" spans="1:65" s="15" customFormat="1" ht="10.199999999999999">
      <c r="B150" s="215"/>
      <c r="C150" s="216"/>
      <c r="D150" s="194" t="s">
        <v>173</v>
      </c>
      <c r="E150" s="217" t="s">
        <v>28</v>
      </c>
      <c r="F150" s="218" t="s">
        <v>699</v>
      </c>
      <c r="G150" s="216"/>
      <c r="H150" s="217" t="s">
        <v>28</v>
      </c>
      <c r="I150" s="219"/>
      <c r="J150" s="216"/>
      <c r="K150" s="216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173</v>
      </c>
      <c r="AU150" s="224" t="s">
        <v>87</v>
      </c>
      <c r="AV150" s="15" t="s">
        <v>84</v>
      </c>
      <c r="AW150" s="15" t="s">
        <v>36</v>
      </c>
      <c r="AX150" s="15" t="s">
        <v>76</v>
      </c>
      <c r="AY150" s="224" t="s">
        <v>162</v>
      </c>
    </row>
    <row r="151" spans="1:65" s="13" customFormat="1" ht="10.199999999999999">
      <c r="B151" s="192"/>
      <c r="C151" s="193"/>
      <c r="D151" s="194" t="s">
        <v>173</v>
      </c>
      <c r="E151" s="195" t="s">
        <v>28</v>
      </c>
      <c r="F151" s="196" t="s">
        <v>700</v>
      </c>
      <c r="G151" s="193"/>
      <c r="H151" s="197">
        <v>1.4E-2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173</v>
      </c>
      <c r="AU151" s="203" t="s">
        <v>87</v>
      </c>
      <c r="AV151" s="13" t="s">
        <v>87</v>
      </c>
      <c r="AW151" s="13" t="s">
        <v>36</v>
      </c>
      <c r="AX151" s="13" t="s">
        <v>76</v>
      </c>
      <c r="AY151" s="203" t="s">
        <v>162</v>
      </c>
    </row>
    <row r="152" spans="1:65" s="15" customFormat="1" ht="10.199999999999999">
      <c r="B152" s="215"/>
      <c r="C152" s="216"/>
      <c r="D152" s="194" t="s">
        <v>173</v>
      </c>
      <c r="E152" s="217" t="s">
        <v>28</v>
      </c>
      <c r="F152" s="218" t="s">
        <v>701</v>
      </c>
      <c r="G152" s="216"/>
      <c r="H152" s="217" t="s">
        <v>28</v>
      </c>
      <c r="I152" s="219"/>
      <c r="J152" s="216"/>
      <c r="K152" s="216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173</v>
      </c>
      <c r="AU152" s="224" t="s">
        <v>87</v>
      </c>
      <c r="AV152" s="15" t="s">
        <v>84</v>
      </c>
      <c r="AW152" s="15" t="s">
        <v>36</v>
      </c>
      <c r="AX152" s="15" t="s">
        <v>76</v>
      </c>
      <c r="AY152" s="224" t="s">
        <v>162</v>
      </c>
    </row>
    <row r="153" spans="1:65" s="13" customFormat="1" ht="10.199999999999999">
      <c r="B153" s="192"/>
      <c r="C153" s="193"/>
      <c r="D153" s="194" t="s">
        <v>173</v>
      </c>
      <c r="E153" s="195" t="s">
        <v>28</v>
      </c>
      <c r="F153" s="196" t="s">
        <v>702</v>
      </c>
      <c r="G153" s="193"/>
      <c r="H153" s="197">
        <v>0.21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173</v>
      </c>
      <c r="AU153" s="203" t="s">
        <v>87</v>
      </c>
      <c r="AV153" s="13" t="s">
        <v>87</v>
      </c>
      <c r="AW153" s="13" t="s">
        <v>36</v>
      </c>
      <c r="AX153" s="13" t="s">
        <v>76</v>
      </c>
      <c r="AY153" s="203" t="s">
        <v>162</v>
      </c>
    </row>
    <row r="154" spans="1:65" s="14" customFormat="1" ht="10.199999999999999">
      <c r="B154" s="204"/>
      <c r="C154" s="205"/>
      <c r="D154" s="194" t="s">
        <v>173</v>
      </c>
      <c r="E154" s="206" t="s">
        <v>28</v>
      </c>
      <c r="F154" s="207" t="s">
        <v>176</v>
      </c>
      <c r="G154" s="205"/>
      <c r="H154" s="208">
        <v>0.70399999999999996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173</v>
      </c>
      <c r="AU154" s="214" t="s">
        <v>87</v>
      </c>
      <c r="AV154" s="14" t="s">
        <v>169</v>
      </c>
      <c r="AW154" s="14" t="s">
        <v>36</v>
      </c>
      <c r="AX154" s="14" t="s">
        <v>84</v>
      </c>
      <c r="AY154" s="214" t="s">
        <v>162</v>
      </c>
    </row>
    <row r="155" spans="1:65" s="2" customFormat="1" ht="22.2" customHeight="1">
      <c r="A155" s="35"/>
      <c r="B155" s="36"/>
      <c r="C155" s="174" t="s">
        <v>252</v>
      </c>
      <c r="D155" s="174" t="s">
        <v>164</v>
      </c>
      <c r="E155" s="175" t="s">
        <v>208</v>
      </c>
      <c r="F155" s="176" t="s">
        <v>209</v>
      </c>
      <c r="G155" s="177" t="s">
        <v>167</v>
      </c>
      <c r="H155" s="178">
        <v>2.3450000000000002</v>
      </c>
      <c r="I155" s="179"/>
      <c r="J155" s="180">
        <f>ROUND(I155*H155,2)</f>
        <v>0</v>
      </c>
      <c r="K155" s="176" t="s">
        <v>168</v>
      </c>
      <c r="L155" s="40"/>
      <c r="M155" s="181" t="s">
        <v>28</v>
      </c>
      <c r="N155" s="182" t="s">
        <v>47</v>
      </c>
      <c r="O155" s="65"/>
      <c r="P155" s="183">
        <f>O155*H155</f>
        <v>0</v>
      </c>
      <c r="Q155" s="183">
        <v>2.2563399999999998</v>
      </c>
      <c r="R155" s="183">
        <f>Q155*H155</f>
        <v>5.2911172999999998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169</v>
      </c>
      <c r="AT155" s="185" t="s">
        <v>164</v>
      </c>
      <c r="AU155" s="185" t="s">
        <v>87</v>
      </c>
      <c r="AY155" s="18" t="s">
        <v>162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84</v>
      </c>
      <c r="BK155" s="186">
        <f>ROUND(I155*H155,2)</f>
        <v>0</v>
      </c>
      <c r="BL155" s="18" t="s">
        <v>169</v>
      </c>
      <c r="BM155" s="185" t="s">
        <v>703</v>
      </c>
    </row>
    <row r="156" spans="1:65" s="2" customFormat="1" ht="10.199999999999999">
      <c r="A156" s="35"/>
      <c r="B156" s="36"/>
      <c r="C156" s="37"/>
      <c r="D156" s="187" t="s">
        <v>171</v>
      </c>
      <c r="E156" s="37"/>
      <c r="F156" s="188" t="s">
        <v>211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171</v>
      </c>
      <c r="AU156" s="18" t="s">
        <v>87</v>
      </c>
    </row>
    <row r="157" spans="1:65" s="15" customFormat="1" ht="10.199999999999999">
      <c r="B157" s="215"/>
      <c r="C157" s="216"/>
      <c r="D157" s="194" t="s">
        <v>173</v>
      </c>
      <c r="E157" s="217" t="s">
        <v>28</v>
      </c>
      <c r="F157" s="218" t="s">
        <v>697</v>
      </c>
      <c r="G157" s="216"/>
      <c r="H157" s="217" t="s">
        <v>28</v>
      </c>
      <c r="I157" s="219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173</v>
      </c>
      <c r="AU157" s="224" t="s">
        <v>87</v>
      </c>
      <c r="AV157" s="15" t="s">
        <v>84</v>
      </c>
      <c r="AW157" s="15" t="s">
        <v>36</v>
      </c>
      <c r="AX157" s="15" t="s">
        <v>76</v>
      </c>
      <c r="AY157" s="224" t="s">
        <v>162</v>
      </c>
    </row>
    <row r="158" spans="1:65" s="13" customFormat="1" ht="10.199999999999999">
      <c r="B158" s="192"/>
      <c r="C158" s="193"/>
      <c r="D158" s="194" t="s">
        <v>173</v>
      </c>
      <c r="E158" s="195" t="s">
        <v>28</v>
      </c>
      <c r="F158" s="196" t="s">
        <v>704</v>
      </c>
      <c r="G158" s="193"/>
      <c r="H158" s="197">
        <v>1.6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173</v>
      </c>
      <c r="AU158" s="203" t="s">
        <v>87</v>
      </c>
      <c r="AV158" s="13" t="s">
        <v>87</v>
      </c>
      <c r="AW158" s="13" t="s">
        <v>36</v>
      </c>
      <c r="AX158" s="13" t="s">
        <v>76</v>
      </c>
      <c r="AY158" s="203" t="s">
        <v>162</v>
      </c>
    </row>
    <row r="159" spans="1:65" s="15" customFormat="1" ht="10.199999999999999">
      <c r="B159" s="215"/>
      <c r="C159" s="216"/>
      <c r="D159" s="194" t="s">
        <v>173</v>
      </c>
      <c r="E159" s="217" t="s">
        <v>28</v>
      </c>
      <c r="F159" s="218" t="s">
        <v>699</v>
      </c>
      <c r="G159" s="216"/>
      <c r="H159" s="217" t="s">
        <v>28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173</v>
      </c>
      <c r="AU159" s="224" t="s">
        <v>87</v>
      </c>
      <c r="AV159" s="15" t="s">
        <v>84</v>
      </c>
      <c r="AW159" s="15" t="s">
        <v>36</v>
      </c>
      <c r="AX159" s="15" t="s">
        <v>76</v>
      </c>
      <c r="AY159" s="224" t="s">
        <v>162</v>
      </c>
    </row>
    <row r="160" spans="1:65" s="13" customFormat="1" ht="10.199999999999999">
      <c r="B160" s="192"/>
      <c r="C160" s="193"/>
      <c r="D160" s="194" t="s">
        <v>173</v>
      </c>
      <c r="E160" s="195" t="s">
        <v>28</v>
      </c>
      <c r="F160" s="196" t="s">
        <v>705</v>
      </c>
      <c r="G160" s="193"/>
      <c r="H160" s="197">
        <v>4.4999999999999998E-2</v>
      </c>
      <c r="I160" s="198"/>
      <c r="J160" s="193"/>
      <c r="K160" s="193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173</v>
      </c>
      <c r="AU160" s="203" t="s">
        <v>87</v>
      </c>
      <c r="AV160" s="13" t="s">
        <v>87</v>
      </c>
      <c r="AW160" s="13" t="s">
        <v>36</v>
      </c>
      <c r="AX160" s="13" t="s">
        <v>76</v>
      </c>
      <c r="AY160" s="203" t="s">
        <v>162</v>
      </c>
    </row>
    <row r="161" spans="1:65" s="15" customFormat="1" ht="10.199999999999999">
      <c r="B161" s="215"/>
      <c r="C161" s="216"/>
      <c r="D161" s="194" t="s">
        <v>173</v>
      </c>
      <c r="E161" s="217" t="s">
        <v>28</v>
      </c>
      <c r="F161" s="218" t="s">
        <v>701</v>
      </c>
      <c r="G161" s="216"/>
      <c r="H161" s="217" t="s">
        <v>28</v>
      </c>
      <c r="I161" s="219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173</v>
      </c>
      <c r="AU161" s="224" t="s">
        <v>87</v>
      </c>
      <c r="AV161" s="15" t="s">
        <v>84</v>
      </c>
      <c r="AW161" s="15" t="s">
        <v>36</v>
      </c>
      <c r="AX161" s="15" t="s">
        <v>76</v>
      </c>
      <c r="AY161" s="224" t="s">
        <v>162</v>
      </c>
    </row>
    <row r="162" spans="1:65" s="13" customFormat="1" ht="10.199999999999999">
      <c r="B162" s="192"/>
      <c r="C162" s="193"/>
      <c r="D162" s="194" t="s">
        <v>173</v>
      </c>
      <c r="E162" s="195" t="s">
        <v>28</v>
      </c>
      <c r="F162" s="196" t="s">
        <v>706</v>
      </c>
      <c r="G162" s="193"/>
      <c r="H162" s="197">
        <v>0.7</v>
      </c>
      <c r="I162" s="198"/>
      <c r="J162" s="193"/>
      <c r="K162" s="193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173</v>
      </c>
      <c r="AU162" s="203" t="s">
        <v>87</v>
      </c>
      <c r="AV162" s="13" t="s">
        <v>87</v>
      </c>
      <c r="AW162" s="13" t="s">
        <v>36</v>
      </c>
      <c r="AX162" s="13" t="s">
        <v>76</v>
      </c>
      <c r="AY162" s="203" t="s">
        <v>162</v>
      </c>
    </row>
    <row r="163" spans="1:65" s="14" customFormat="1" ht="10.199999999999999">
      <c r="B163" s="204"/>
      <c r="C163" s="205"/>
      <c r="D163" s="194" t="s">
        <v>173</v>
      </c>
      <c r="E163" s="206" t="s">
        <v>28</v>
      </c>
      <c r="F163" s="207" t="s">
        <v>176</v>
      </c>
      <c r="G163" s="205"/>
      <c r="H163" s="208">
        <v>2.3450000000000002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173</v>
      </c>
      <c r="AU163" s="214" t="s">
        <v>87</v>
      </c>
      <c r="AV163" s="14" t="s">
        <v>169</v>
      </c>
      <c r="AW163" s="14" t="s">
        <v>36</v>
      </c>
      <c r="AX163" s="14" t="s">
        <v>84</v>
      </c>
      <c r="AY163" s="214" t="s">
        <v>162</v>
      </c>
    </row>
    <row r="164" spans="1:65" s="12" customFormat="1" ht="22.8" customHeight="1">
      <c r="B164" s="158"/>
      <c r="C164" s="159"/>
      <c r="D164" s="160" t="s">
        <v>75</v>
      </c>
      <c r="E164" s="172" t="s">
        <v>193</v>
      </c>
      <c r="F164" s="172" t="s">
        <v>707</v>
      </c>
      <c r="G164" s="159"/>
      <c r="H164" s="159"/>
      <c r="I164" s="162"/>
      <c r="J164" s="173">
        <f>BK164</f>
        <v>0</v>
      </c>
      <c r="K164" s="159"/>
      <c r="L164" s="164"/>
      <c r="M164" s="165"/>
      <c r="N164" s="166"/>
      <c r="O164" s="166"/>
      <c r="P164" s="167">
        <f>SUM(P165:P253)</f>
        <v>0</v>
      </c>
      <c r="Q164" s="166"/>
      <c r="R164" s="167">
        <f>SUM(R165:R253)</f>
        <v>66.390031100000002</v>
      </c>
      <c r="S164" s="166"/>
      <c r="T164" s="168">
        <f>SUM(T165:T253)</f>
        <v>0</v>
      </c>
      <c r="AR164" s="169" t="s">
        <v>84</v>
      </c>
      <c r="AT164" s="170" t="s">
        <v>75</v>
      </c>
      <c r="AU164" s="170" t="s">
        <v>84</v>
      </c>
      <c r="AY164" s="169" t="s">
        <v>162</v>
      </c>
      <c r="BK164" s="171">
        <f>SUM(BK165:BK253)</f>
        <v>0</v>
      </c>
    </row>
    <row r="165" spans="1:65" s="2" customFormat="1" ht="34.799999999999997" customHeight="1">
      <c r="A165" s="35"/>
      <c r="B165" s="36"/>
      <c r="C165" s="174" t="s">
        <v>8</v>
      </c>
      <c r="D165" s="174" t="s">
        <v>164</v>
      </c>
      <c r="E165" s="175" t="s">
        <v>708</v>
      </c>
      <c r="F165" s="176" t="s">
        <v>709</v>
      </c>
      <c r="G165" s="177" t="s">
        <v>217</v>
      </c>
      <c r="H165" s="178">
        <v>37.4</v>
      </c>
      <c r="I165" s="179"/>
      <c r="J165" s="180">
        <f>ROUND(I165*H165,2)</f>
        <v>0</v>
      </c>
      <c r="K165" s="176" t="s">
        <v>168</v>
      </c>
      <c r="L165" s="40"/>
      <c r="M165" s="181" t="s">
        <v>28</v>
      </c>
      <c r="N165" s="182" t="s">
        <v>47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169</v>
      </c>
      <c r="AT165" s="185" t="s">
        <v>164</v>
      </c>
      <c r="AU165" s="185" t="s">
        <v>87</v>
      </c>
      <c r="AY165" s="18" t="s">
        <v>162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84</v>
      </c>
      <c r="BK165" s="186">
        <f>ROUND(I165*H165,2)</f>
        <v>0</v>
      </c>
      <c r="BL165" s="18" t="s">
        <v>169</v>
      </c>
      <c r="BM165" s="185" t="s">
        <v>710</v>
      </c>
    </row>
    <row r="166" spans="1:65" s="2" customFormat="1" ht="10.199999999999999">
      <c r="A166" s="35"/>
      <c r="B166" s="36"/>
      <c r="C166" s="37"/>
      <c r="D166" s="187" t="s">
        <v>171</v>
      </c>
      <c r="E166" s="37"/>
      <c r="F166" s="188" t="s">
        <v>711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171</v>
      </c>
      <c r="AU166" s="18" t="s">
        <v>87</v>
      </c>
    </row>
    <row r="167" spans="1:65" s="15" customFormat="1" ht="10.199999999999999">
      <c r="B167" s="215"/>
      <c r="C167" s="216"/>
      <c r="D167" s="194" t="s">
        <v>173</v>
      </c>
      <c r="E167" s="217" t="s">
        <v>28</v>
      </c>
      <c r="F167" s="218" t="s">
        <v>712</v>
      </c>
      <c r="G167" s="216"/>
      <c r="H167" s="217" t="s">
        <v>28</v>
      </c>
      <c r="I167" s="219"/>
      <c r="J167" s="216"/>
      <c r="K167" s="216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173</v>
      </c>
      <c r="AU167" s="224" t="s">
        <v>87</v>
      </c>
      <c r="AV167" s="15" t="s">
        <v>84</v>
      </c>
      <c r="AW167" s="15" t="s">
        <v>36</v>
      </c>
      <c r="AX167" s="15" t="s">
        <v>76</v>
      </c>
      <c r="AY167" s="224" t="s">
        <v>162</v>
      </c>
    </row>
    <row r="168" spans="1:65" s="13" customFormat="1" ht="10.199999999999999">
      <c r="B168" s="192"/>
      <c r="C168" s="193"/>
      <c r="D168" s="194" t="s">
        <v>173</v>
      </c>
      <c r="E168" s="195" t="s">
        <v>28</v>
      </c>
      <c r="F168" s="196" t="s">
        <v>713</v>
      </c>
      <c r="G168" s="193"/>
      <c r="H168" s="197">
        <v>37.4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173</v>
      </c>
      <c r="AU168" s="203" t="s">
        <v>87</v>
      </c>
      <c r="AV168" s="13" t="s">
        <v>87</v>
      </c>
      <c r="AW168" s="13" t="s">
        <v>36</v>
      </c>
      <c r="AX168" s="13" t="s">
        <v>84</v>
      </c>
      <c r="AY168" s="203" t="s">
        <v>162</v>
      </c>
    </row>
    <row r="169" spans="1:65" s="2" customFormat="1" ht="34.799999999999997" customHeight="1">
      <c r="A169" s="35"/>
      <c r="B169" s="36"/>
      <c r="C169" s="174" t="s">
        <v>263</v>
      </c>
      <c r="D169" s="174" t="s">
        <v>164</v>
      </c>
      <c r="E169" s="175" t="s">
        <v>714</v>
      </c>
      <c r="F169" s="176" t="s">
        <v>715</v>
      </c>
      <c r="G169" s="177" t="s">
        <v>217</v>
      </c>
      <c r="H169" s="178">
        <v>158.65</v>
      </c>
      <c r="I169" s="179"/>
      <c r="J169" s="180">
        <f>ROUND(I169*H169,2)</f>
        <v>0</v>
      </c>
      <c r="K169" s="176" t="s">
        <v>168</v>
      </c>
      <c r="L169" s="40"/>
      <c r="M169" s="181" t="s">
        <v>28</v>
      </c>
      <c r="N169" s="182" t="s">
        <v>47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169</v>
      </c>
      <c r="AT169" s="185" t="s">
        <v>164</v>
      </c>
      <c r="AU169" s="185" t="s">
        <v>87</v>
      </c>
      <c r="AY169" s="18" t="s">
        <v>162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84</v>
      </c>
      <c r="BK169" s="186">
        <f>ROUND(I169*H169,2)</f>
        <v>0</v>
      </c>
      <c r="BL169" s="18" t="s">
        <v>169</v>
      </c>
      <c r="BM169" s="185" t="s">
        <v>716</v>
      </c>
    </row>
    <row r="170" spans="1:65" s="2" customFormat="1" ht="10.199999999999999">
      <c r="A170" s="35"/>
      <c r="B170" s="36"/>
      <c r="C170" s="37"/>
      <c r="D170" s="187" t="s">
        <v>171</v>
      </c>
      <c r="E170" s="37"/>
      <c r="F170" s="188" t="s">
        <v>717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171</v>
      </c>
      <c r="AU170" s="18" t="s">
        <v>87</v>
      </c>
    </row>
    <row r="171" spans="1:65" s="15" customFormat="1" ht="10.199999999999999">
      <c r="B171" s="215"/>
      <c r="C171" s="216"/>
      <c r="D171" s="194" t="s">
        <v>173</v>
      </c>
      <c r="E171" s="217" t="s">
        <v>28</v>
      </c>
      <c r="F171" s="218" t="s">
        <v>718</v>
      </c>
      <c r="G171" s="216"/>
      <c r="H171" s="217" t="s">
        <v>28</v>
      </c>
      <c r="I171" s="219"/>
      <c r="J171" s="216"/>
      <c r="K171" s="216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173</v>
      </c>
      <c r="AU171" s="224" t="s">
        <v>87</v>
      </c>
      <c r="AV171" s="15" t="s">
        <v>84</v>
      </c>
      <c r="AW171" s="15" t="s">
        <v>36</v>
      </c>
      <c r="AX171" s="15" t="s">
        <v>76</v>
      </c>
      <c r="AY171" s="224" t="s">
        <v>162</v>
      </c>
    </row>
    <row r="172" spans="1:65" s="13" customFormat="1" ht="10.199999999999999">
      <c r="B172" s="192"/>
      <c r="C172" s="193"/>
      <c r="D172" s="194" t="s">
        <v>173</v>
      </c>
      <c r="E172" s="195" t="s">
        <v>28</v>
      </c>
      <c r="F172" s="196" t="s">
        <v>719</v>
      </c>
      <c r="G172" s="193"/>
      <c r="H172" s="197">
        <v>83</v>
      </c>
      <c r="I172" s="198"/>
      <c r="J172" s="193"/>
      <c r="K172" s="193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173</v>
      </c>
      <c r="AU172" s="203" t="s">
        <v>87</v>
      </c>
      <c r="AV172" s="13" t="s">
        <v>87</v>
      </c>
      <c r="AW172" s="13" t="s">
        <v>36</v>
      </c>
      <c r="AX172" s="13" t="s">
        <v>76</v>
      </c>
      <c r="AY172" s="203" t="s">
        <v>162</v>
      </c>
    </row>
    <row r="173" spans="1:65" s="15" customFormat="1" ht="10.199999999999999">
      <c r="B173" s="215"/>
      <c r="C173" s="216"/>
      <c r="D173" s="194" t="s">
        <v>173</v>
      </c>
      <c r="E173" s="217" t="s">
        <v>28</v>
      </c>
      <c r="F173" s="218" t="s">
        <v>720</v>
      </c>
      <c r="G173" s="216"/>
      <c r="H173" s="217" t="s">
        <v>28</v>
      </c>
      <c r="I173" s="219"/>
      <c r="J173" s="216"/>
      <c r="K173" s="216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173</v>
      </c>
      <c r="AU173" s="224" t="s">
        <v>87</v>
      </c>
      <c r="AV173" s="15" t="s">
        <v>84</v>
      </c>
      <c r="AW173" s="15" t="s">
        <v>36</v>
      </c>
      <c r="AX173" s="15" t="s">
        <v>76</v>
      </c>
      <c r="AY173" s="224" t="s">
        <v>162</v>
      </c>
    </row>
    <row r="174" spans="1:65" s="13" customFormat="1" ht="10.199999999999999">
      <c r="B174" s="192"/>
      <c r="C174" s="193"/>
      <c r="D174" s="194" t="s">
        <v>173</v>
      </c>
      <c r="E174" s="195" t="s">
        <v>28</v>
      </c>
      <c r="F174" s="196" t="s">
        <v>721</v>
      </c>
      <c r="G174" s="193"/>
      <c r="H174" s="197">
        <v>75.650000000000006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173</v>
      </c>
      <c r="AU174" s="203" t="s">
        <v>87</v>
      </c>
      <c r="AV174" s="13" t="s">
        <v>87</v>
      </c>
      <c r="AW174" s="13" t="s">
        <v>36</v>
      </c>
      <c r="AX174" s="13" t="s">
        <v>76</v>
      </c>
      <c r="AY174" s="203" t="s">
        <v>162</v>
      </c>
    </row>
    <row r="175" spans="1:65" s="14" customFormat="1" ht="10.199999999999999">
      <c r="B175" s="204"/>
      <c r="C175" s="205"/>
      <c r="D175" s="194" t="s">
        <v>173</v>
      </c>
      <c r="E175" s="206" t="s">
        <v>28</v>
      </c>
      <c r="F175" s="207" t="s">
        <v>176</v>
      </c>
      <c r="G175" s="205"/>
      <c r="H175" s="208">
        <v>158.65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173</v>
      </c>
      <c r="AU175" s="214" t="s">
        <v>87</v>
      </c>
      <c r="AV175" s="14" t="s">
        <v>169</v>
      </c>
      <c r="AW175" s="14" t="s">
        <v>36</v>
      </c>
      <c r="AX175" s="14" t="s">
        <v>84</v>
      </c>
      <c r="AY175" s="214" t="s">
        <v>162</v>
      </c>
    </row>
    <row r="176" spans="1:65" s="2" customFormat="1" ht="34.799999999999997" customHeight="1">
      <c r="A176" s="35"/>
      <c r="B176" s="36"/>
      <c r="C176" s="174" t="s">
        <v>267</v>
      </c>
      <c r="D176" s="174" t="s">
        <v>164</v>
      </c>
      <c r="E176" s="175" t="s">
        <v>722</v>
      </c>
      <c r="F176" s="176" t="s">
        <v>723</v>
      </c>
      <c r="G176" s="177" t="s">
        <v>217</v>
      </c>
      <c r="H176" s="178">
        <v>37.4</v>
      </c>
      <c r="I176" s="179"/>
      <c r="J176" s="180">
        <f>ROUND(I176*H176,2)</f>
        <v>0</v>
      </c>
      <c r="K176" s="176" t="s">
        <v>168</v>
      </c>
      <c r="L176" s="40"/>
      <c r="M176" s="181" t="s">
        <v>28</v>
      </c>
      <c r="N176" s="182" t="s">
        <v>47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169</v>
      </c>
      <c r="AT176" s="185" t="s">
        <v>164</v>
      </c>
      <c r="AU176" s="185" t="s">
        <v>87</v>
      </c>
      <c r="AY176" s="18" t="s">
        <v>162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169</v>
      </c>
      <c r="BM176" s="185" t="s">
        <v>724</v>
      </c>
    </row>
    <row r="177" spans="1:65" s="2" customFormat="1" ht="10.199999999999999">
      <c r="A177" s="35"/>
      <c r="B177" s="36"/>
      <c r="C177" s="37"/>
      <c r="D177" s="187" t="s">
        <v>171</v>
      </c>
      <c r="E177" s="37"/>
      <c r="F177" s="188" t="s">
        <v>725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171</v>
      </c>
      <c r="AU177" s="18" t="s">
        <v>87</v>
      </c>
    </row>
    <row r="178" spans="1:65" s="15" customFormat="1" ht="10.199999999999999">
      <c r="B178" s="215"/>
      <c r="C178" s="216"/>
      <c r="D178" s="194" t="s">
        <v>173</v>
      </c>
      <c r="E178" s="217" t="s">
        <v>28</v>
      </c>
      <c r="F178" s="218" t="s">
        <v>712</v>
      </c>
      <c r="G178" s="216"/>
      <c r="H178" s="217" t="s">
        <v>28</v>
      </c>
      <c r="I178" s="219"/>
      <c r="J178" s="216"/>
      <c r="K178" s="216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173</v>
      </c>
      <c r="AU178" s="224" t="s">
        <v>87</v>
      </c>
      <c r="AV178" s="15" t="s">
        <v>84</v>
      </c>
      <c r="AW178" s="15" t="s">
        <v>36</v>
      </c>
      <c r="AX178" s="15" t="s">
        <v>76</v>
      </c>
      <c r="AY178" s="224" t="s">
        <v>162</v>
      </c>
    </row>
    <row r="179" spans="1:65" s="13" customFormat="1" ht="10.199999999999999">
      <c r="B179" s="192"/>
      <c r="C179" s="193"/>
      <c r="D179" s="194" t="s">
        <v>173</v>
      </c>
      <c r="E179" s="195" t="s">
        <v>28</v>
      </c>
      <c r="F179" s="196" t="s">
        <v>713</v>
      </c>
      <c r="G179" s="193"/>
      <c r="H179" s="197">
        <v>37.4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173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162</v>
      </c>
    </row>
    <row r="180" spans="1:65" s="2" customFormat="1" ht="22.2" customHeight="1">
      <c r="A180" s="35"/>
      <c r="B180" s="36"/>
      <c r="C180" s="174" t="s">
        <v>272</v>
      </c>
      <c r="D180" s="174" t="s">
        <v>164</v>
      </c>
      <c r="E180" s="175" t="s">
        <v>726</v>
      </c>
      <c r="F180" s="176" t="s">
        <v>727</v>
      </c>
      <c r="G180" s="177" t="s">
        <v>217</v>
      </c>
      <c r="H180" s="178">
        <v>37.4</v>
      </c>
      <c r="I180" s="179"/>
      <c r="J180" s="180">
        <f>ROUND(I180*H180,2)</f>
        <v>0</v>
      </c>
      <c r="K180" s="176" t="s">
        <v>168</v>
      </c>
      <c r="L180" s="40"/>
      <c r="M180" s="181" t="s">
        <v>28</v>
      </c>
      <c r="N180" s="182" t="s">
        <v>47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169</v>
      </c>
      <c r="AT180" s="185" t="s">
        <v>164</v>
      </c>
      <c r="AU180" s="185" t="s">
        <v>87</v>
      </c>
      <c r="AY180" s="18" t="s">
        <v>162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169</v>
      </c>
      <c r="BM180" s="185" t="s">
        <v>728</v>
      </c>
    </row>
    <row r="181" spans="1:65" s="2" customFormat="1" ht="10.199999999999999">
      <c r="A181" s="35"/>
      <c r="B181" s="36"/>
      <c r="C181" s="37"/>
      <c r="D181" s="187" t="s">
        <v>171</v>
      </c>
      <c r="E181" s="37"/>
      <c r="F181" s="188" t="s">
        <v>729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171</v>
      </c>
      <c r="AU181" s="18" t="s">
        <v>87</v>
      </c>
    </row>
    <row r="182" spans="1:65" s="15" customFormat="1" ht="10.199999999999999">
      <c r="B182" s="215"/>
      <c r="C182" s="216"/>
      <c r="D182" s="194" t="s">
        <v>173</v>
      </c>
      <c r="E182" s="217" t="s">
        <v>28</v>
      </c>
      <c r="F182" s="218" t="s">
        <v>712</v>
      </c>
      <c r="G182" s="216"/>
      <c r="H182" s="217" t="s">
        <v>28</v>
      </c>
      <c r="I182" s="219"/>
      <c r="J182" s="216"/>
      <c r="K182" s="216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173</v>
      </c>
      <c r="AU182" s="224" t="s">
        <v>87</v>
      </c>
      <c r="AV182" s="15" t="s">
        <v>84</v>
      </c>
      <c r="AW182" s="15" t="s">
        <v>36</v>
      </c>
      <c r="AX182" s="15" t="s">
        <v>76</v>
      </c>
      <c r="AY182" s="224" t="s">
        <v>162</v>
      </c>
    </row>
    <row r="183" spans="1:65" s="13" customFormat="1" ht="10.199999999999999">
      <c r="B183" s="192"/>
      <c r="C183" s="193"/>
      <c r="D183" s="194" t="s">
        <v>173</v>
      </c>
      <c r="E183" s="195" t="s">
        <v>28</v>
      </c>
      <c r="F183" s="196" t="s">
        <v>713</v>
      </c>
      <c r="G183" s="193"/>
      <c r="H183" s="197">
        <v>37.4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173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162</v>
      </c>
    </row>
    <row r="184" spans="1:65" s="2" customFormat="1" ht="22.2" customHeight="1">
      <c r="A184" s="35"/>
      <c r="B184" s="36"/>
      <c r="C184" s="174" t="s">
        <v>276</v>
      </c>
      <c r="D184" s="174" t="s">
        <v>164</v>
      </c>
      <c r="E184" s="175" t="s">
        <v>730</v>
      </c>
      <c r="F184" s="176" t="s">
        <v>731</v>
      </c>
      <c r="G184" s="177" t="s">
        <v>217</v>
      </c>
      <c r="H184" s="178">
        <v>158.65</v>
      </c>
      <c r="I184" s="179"/>
      <c r="J184" s="180">
        <f>ROUND(I184*H184,2)</f>
        <v>0</v>
      </c>
      <c r="K184" s="176" t="s">
        <v>168</v>
      </c>
      <c r="L184" s="40"/>
      <c r="M184" s="181" t="s">
        <v>28</v>
      </c>
      <c r="N184" s="182" t="s">
        <v>47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169</v>
      </c>
      <c r="AT184" s="185" t="s">
        <v>164</v>
      </c>
      <c r="AU184" s="185" t="s">
        <v>87</v>
      </c>
      <c r="AY184" s="18" t="s">
        <v>162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169</v>
      </c>
      <c r="BM184" s="185" t="s">
        <v>732</v>
      </c>
    </row>
    <row r="185" spans="1:65" s="2" customFormat="1" ht="10.199999999999999">
      <c r="A185" s="35"/>
      <c r="B185" s="36"/>
      <c r="C185" s="37"/>
      <c r="D185" s="187" t="s">
        <v>171</v>
      </c>
      <c r="E185" s="37"/>
      <c r="F185" s="188" t="s">
        <v>733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171</v>
      </c>
      <c r="AU185" s="18" t="s">
        <v>87</v>
      </c>
    </row>
    <row r="186" spans="1:65" s="15" customFormat="1" ht="10.199999999999999">
      <c r="B186" s="215"/>
      <c r="C186" s="216"/>
      <c r="D186" s="194" t="s">
        <v>173</v>
      </c>
      <c r="E186" s="217" t="s">
        <v>28</v>
      </c>
      <c r="F186" s="218" t="s">
        <v>718</v>
      </c>
      <c r="G186" s="216"/>
      <c r="H186" s="217" t="s">
        <v>28</v>
      </c>
      <c r="I186" s="219"/>
      <c r="J186" s="216"/>
      <c r="K186" s="216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173</v>
      </c>
      <c r="AU186" s="224" t="s">
        <v>87</v>
      </c>
      <c r="AV186" s="15" t="s">
        <v>84</v>
      </c>
      <c r="AW186" s="15" t="s">
        <v>36</v>
      </c>
      <c r="AX186" s="15" t="s">
        <v>76</v>
      </c>
      <c r="AY186" s="224" t="s">
        <v>162</v>
      </c>
    </row>
    <row r="187" spans="1:65" s="13" customFormat="1" ht="10.199999999999999">
      <c r="B187" s="192"/>
      <c r="C187" s="193"/>
      <c r="D187" s="194" t="s">
        <v>173</v>
      </c>
      <c r="E187" s="195" t="s">
        <v>28</v>
      </c>
      <c r="F187" s="196" t="s">
        <v>719</v>
      </c>
      <c r="G187" s="193"/>
      <c r="H187" s="197">
        <v>83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173</v>
      </c>
      <c r="AU187" s="203" t="s">
        <v>87</v>
      </c>
      <c r="AV187" s="13" t="s">
        <v>87</v>
      </c>
      <c r="AW187" s="13" t="s">
        <v>36</v>
      </c>
      <c r="AX187" s="13" t="s">
        <v>76</v>
      </c>
      <c r="AY187" s="203" t="s">
        <v>162</v>
      </c>
    </row>
    <row r="188" spans="1:65" s="15" customFormat="1" ht="10.199999999999999">
      <c r="B188" s="215"/>
      <c r="C188" s="216"/>
      <c r="D188" s="194" t="s">
        <v>173</v>
      </c>
      <c r="E188" s="217" t="s">
        <v>28</v>
      </c>
      <c r="F188" s="218" t="s">
        <v>720</v>
      </c>
      <c r="G188" s="216"/>
      <c r="H188" s="217" t="s">
        <v>28</v>
      </c>
      <c r="I188" s="219"/>
      <c r="J188" s="216"/>
      <c r="K188" s="216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173</v>
      </c>
      <c r="AU188" s="224" t="s">
        <v>87</v>
      </c>
      <c r="AV188" s="15" t="s">
        <v>84</v>
      </c>
      <c r="AW188" s="15" t="s">
        <v>36</v>
      </c>
      <c r="AX188" s="15" t="s">
        <v>76</v>
      </c>
      <c r="AY188" s="224" t="s">
        <v>162</v>
      </c>
    </row>
    <row r="189" spans="1:65" s="13" customFormat="1" ht="10.199999999999999">
      <c r="B189" s="192"/>
      <c r="C189" s="193"/>
      <c r="D189" s="194" t="s">
        <v>173</v>
      </c>
      <c r="E189" s="195" t="s">
        <v>28</v>
      </c>
      <c r="F189" s="196" t="s">
        <v>721</v>
      </c>
      <c r="G189" s="193"/>
      <c r="H189" s="197">
        <v>75.650000000000006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173</v>
      </c>
      <c r="AU189" s="203" t="s">
        <v>87</v>
      </c>
      <c r="AV189" s="13" t="s">
        <v>87</v>
      </c>
      <c r="AW189" s="13" t="s">
        <v>36</v>
      </c>
      <c r="AX189" s="13" t="s">
        <v>76</v>
      </c>
      <c r="AY189" s="203" t="s">
        <v>162</v>
      </c>
    </row>
    <row r="190" spans="1:65" s="14" customFormat="1" ht="10.199999999999999">
      <c r="B190" s="204"/>
      <c r="C190" s="205"/>
      <c r="D190" s="194" t="s">
        <v>173</v>
      </c>
      <c r="E190" s="206" t="s">
        <v>28</v>
      </c>
      <c r="F190" s="207" t="s">
        <v>176</v>
      </c>
      <c r="G190" s="205"/>
      <c r="H190" s="208">
        <v>158.65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173</v>
      </c>
      <c r="AU190" s="214" t="s">
        <v>87</v>
      </c>
      <c r="AV190" s="14" t="s">
        <v>169</v>
      </c>
      <c r="AW190" s="14" t="s">
        <v>36</v>
      </c>
      <c r="AX190" s="14" t="s">
        <v>84</v>
      </c>
      <c r="AY190" s="214" t="s">
        <v>162</v>
      </c>
    </row>
    <row r="191" spans="1:65" s="2" customFormat="1" ht="22.2" customHeight="1">
      <c r="A191" s="35"/>
      <c r="B191" s="36"/>
      <c r="C191" s="174" t="s">
        <v>283</v>
      </c>
      <c r="D191" s="174" t="s">
        <v>164</v>
      </c>
      <c r="E191" s="175" t="s">
        <v>734</v>
      </c>
      <c r="F191" s="176" t="s">
        <v>735</v>
      </c>
      <c r="G191" s="177" t="s">
        <v>217</v>
      </c>
      <c r="H191" s="178">
        <v>336.65</v>
      </c>
      <c r="I191" s="179"/>
      <c r="J191" s="180">
        <f>ROUND(I191*H191,2)</f>
        <v>0</v>
      </c>
      <c r="K191" s="176" t="s">
        <v>168</v>
      </c>
      <c r="L191" s="40"/>
      <c r="M191" s="181" t="s">
        <v>28</v>
      </c>
      <c r="N191" s="182" t="s">
        <v>47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169</v>
      </c>
      <c r="AT191" s="185" t="s">
        <v>164</v>
      </c>
      <c r="AU191" s="185" t="s">
        <v>87</v>
      </c>
      <c r="AY191" s="18" t="s">
        <v>162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84</v>
      </c>
      <c r="BK191" s="186">
        <f>ROUND(I191*H191,2)</f>
        <v>0</v>
      </c>
      <c r="BL191" s="18" t="s">
        <v>169</v>
      </c>
      <c r="BM191" s="185" t="s">
        <v>736</v>
      </c>
    </row>
    <row r="192" spans="1:65" s="2" customFormat="1" ht="10.199999999999999">
      <c r="A192" s="35"/>
      <c r="B192" s="36"/>
      <c r="C192" s="37"/>
      <c r="D192" s="187" t="s">
        <v>171</v>
      </c>
      <c r="E192" s="37"/>
      <c r="F192" s="188" t="s">
        <v>737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171</v>
      </c>
      <c r="AU192" s="18" t="s">
        <v>87</v>
      </c>
    </row>
    <row r="193" spans="1:65" s="15" customFormat="1" ht="10.199999999999999">
      <c r="B193" s="215"/>
      <c r="C193" s="216"/>
      <c r="D193" s="194" t="s">
        <v>173</v>
      </c>
      <c r="E193" s="217" t="s">
        <v>28</v>
      </c>
      <c r="F193" s="218" t="s">
        <v>738</v>
      </c>
      <c r="G193" s="216"/>
      <c r="H193" s="217" t="s">
        <v>28</v>
      </c>
      <c r="I193" s="219"/>
      <c r="J193" s="216"/>
      <c r="K193" s="216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173</v>
      </c>
      <c r="AU193" s="224" t="s">
        <v>87</v>
      </c>
      <c r="AV193" s="15" t="s">
        <v>84</v>
      </c>
      <c r="AW193" s="15" t="s">
        <v>36</v>
      </c>
      <c r="AX193" s="15" t="s">
        <v>76</v>
      </c>
      <c r="AY193" s="224" t="s">
        <v>162</v>
      </c>
    </row>
    <row r="194" spans="1:65" s="13" customFormat="1" ht="10.199999999999999">
      <c r="B194" s="192"/>
      <c r="C194" s="193"/>
      <c r="D194" s="194" t="s">
        <v>173</v>
      </c>
      <c r="E194" s="195" t="s">
        <v>28</v>
      </c>
      <c r="F194" s="196" t="s">
        <v>739</v>
      </c>
      <c r="G194" s="193"/>
      <c r="H194" s="197">
        <v>22.35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173</v>
      </c>
      <c r="AU194" s="203" t="s">
        <v>87</v>
      </c>
      <c r="AV194" s="13" t="s">
        <v>87</v>
      </c>
      <c r="AW194" s="13" t="s">
        <v>36</v>
      </c>
      <c r="AX194" s="13" t="s">
        <v>76</v>
      </c>
      <c r="AY194" s="203" t="s">
        <v>162</v>
      </c>
    </row>
    <row r="195" spans="1:65" s="15" customFormat="1" ht="10.199999999999999">
      <c r="B195" s="215"/>
      <c r="C195" s="216"/>
      <c r="D195" s="194" t="s">
        <v>173</v>
      </c>
      <c r="E195" s="217" t="s">
        <v>28</v>
      </c>
      <c r="F195" s="218" t="s">
        <v>740</v>
      </c>
      <c r="G195" s="216"/>
      <c r="H195" s="217" t="s">
        <v>28</v>
      </c>
      <c r="I195" s="219"/>
      <c r="J195" s="216"/>
      <c r="K195" s="216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173</v>
      </c>
      <c r="AU195" s="224" t="s">
        <v>87</v>
      </c>
      <c r="AV195" s="15" t="s">
        <v>84</v>
      </c>
      <c r="AW195" s="15" t="s">
        <v>36</v>
      </c>
      <c r="AX195" s="15" t="s">
        <v>76</v>
      </c>
      <c r="AY195" s="224" t="s">
        <v>162</v>
      </c>
    </row>
    <row r="196" spans="1:65" s="13" customFormat="1" ht="20.399999999999999">
      <c r="B196" s="192"/>
      <c r="C196" s="193"/>
      <c r="D196" s="194" t="s">
        <v>173</v>
      </c>
      <c r="E196" s="195" t="s">
        <v>28</v>
      </c>
      <c r="F196" s="196" t="s">
        <v>741</v>
      </c>
      <c r="G196" s="193"/>
      <c r="H196" s="197">
        <v>261.10000000000002</v>
      </c>
      <c r="I196" s="198"/>
      <c r="J196" s="193"/>
      <c r="K196" s="193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173</v>
      </c>
      <c r="AU196" s="203" t="s">
        <v>87</v>
      </c>
      <c r="AV196" s="13" t="s">
        <v>87</v>
      </c>
      <c r="AW196" s="13" t="s">
        <v>36</v>
      </c>
      <c r="AX196" s="13" t="s">
        <v>76</v>
      </c>
      <c r="AY196" s="203" t="s">
        <v>162</v>
      </c>
    </row>
    <row r="197" spans="1:65" s="15" customFormat="1" ht="10.199999999999999">
      <c r="B197" s="215"/>
      <c r="C197" s="216"/>
      <c r="D197" s="194" t="s">
        <v>173</v>
      </c>
      <c r="E197" s="217" t="s">
        <v>28</v>
      </c>
      <c r="F197" s="218" t="s">
        <v>742</v>
      </c>
      <c r="G197" s="216"/>
      <c r="H197" s="217" t="s">
        <v>28</v>
      </c>
      <c r="I197" s="219"/>
      <c r="J197" s="216"/>
      <c r="K197" s="216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173</v>
      </c>
      <c r="AU197" s="224" t="s">
        <v>87</v>
      </c>
      <c r="AV197" s="15" t="s">
        <v>84</v>
      </c>
      <c r="AW197" s="15" t="s">
        <v>36</v>
      </c>
      <c r="AX197" s="15" t="s">
        <v>76</v>
      </c>
      <c r="AY197" s="224" t="s">
        <v>162</v>
      </c>
    </row>
    <row r="198" spans="1:65" s="13" customFormat="1" ht="10.199999999999999">
      <c r="B198" s="192"/>
      <c r="C198" s="193"/>
      <c r="D198" s="194" t="s">
        <v>173</v>
      </c>
      <c r="E198" s="195" t="s">
        <v>28</v>
      </c>
      <c r="F198" s="196" t="s">
        <v>743</v>
      </c>
      <c r="G198" s="193"/>
      <c r="H198" s="197">
        <v>53.2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173</v>
      </c>
      <c r="AU198" s="203" t="s">
        <v>87</v>
      </c>
      <c r="AV198" s="13" t="s">
        <v>87</v>
      </c>
      <c r="AW198" s="13" t="s">
        <v>36</v>
      </c>
      <c r="AX198" s="13" t="s">
        <v>76</v>
      </c>
      <c r="AY198" s="203" t="s">
        <v>162</v>
      </c>
    </row>
    <row r="199" spans="1:65" s="14" customFormat="1" ht="10.199999999999999">
      <c r="B199" s="204"/>
      <c r="C199" s="205"/>
      <c r="D199" s="194" t="s">
        <v>173</v>
      </c>
      <c r="E199" s="206" t="s">
        <v>28</v>
      </c>
      <c r="F199" s="207" t="s">
        <v>176</v>
      </c>
      <c r="G199" s="205"/>
      <c r="H199" s="208">
        <v>336.65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173</v>
      </c>
      <c r="AU199" s="214" t="s">
        <v>87</v>
      </c>
      <c r="AV199" s="14" t="s">
        <v>169</v>
      </c>
      <c r="AW199" s="14" t="s">
        <v>36</v>
      </c>
      <c r="AX199" s="14" t="s">
        <v>84</v>
      </c>
      <c r="AY199" s="214" t="s">
        <v>162</v>
      </c>
    </row>
    <row r="200" spans="1:65" s="2" customFormat="1" ht="30" customHeight="1">
      <c r="A200" s="35"/>
      <c r="B200" s="36"/>
      <c r="C200" s="174" t="s">
        <v>7</v>
      </c>
      <c r="D200" s="174" t="s">
        <v>164</v>
      </c>
      <c r="E200" s="175" t="s">
        <v>744</v>
      </c>
      <c r="F200" s="176" t="s">
        <v>745</v>
      </c>
      <c r="G200" s="177" t="s">
        <v>217</v>
      </c>
      <c r="H200" s="178">
        <v>1285.2</v>
      </c>
      <c r="I200" s="179"/>
      <c r="J200" s="180">
        <f>ROUND(I200*H200,2)</f>
        <v>0</v>
      </c>
      <c r="K200" s="176" t="s">
        <v>168</v>
      </c>
      <c r="L200" s="40"/>
      <c r="M200" s="181" t="s">
        <v>28</v>
      </c>
      <c r="N200" s="182" t="s">
        <v>47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169</v>
      </c>
      <c r="AT200" s="185" t="s">
        <v>164</v>
      </c>
      <c r="AU200" s="185" t="s">
        <v>87</v>
      </c>
      <c r="AY200" s="18" t="s">
        <v>162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84</v>
      </c>
      <c r="BK200" s="186">
        <f>ROUND(I200*H200,2)</f>
        <v>0</v>
      </c>
      <c r="BL200" s="18" t="s">
        <v>169</v>
      </c>
      <c r="BM200" s="185" t="s">
        <v>746</v>
      </c>
    </row>
    <row r="201" spans="1:65" s="2" customFormat="1" ht="10.199999999999999">
      <c r="A201" s="35"/>
      <c r="B201" s="36"/>
      <c r="C201" s="37"/>
      <c r="D201" s="187" t="s">
        <v>171</v>
      </c>
      <c r="E201" s="37"/>
      <c r="F201" s="188" t="s">
        <v>747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171</v>
      </c>
      <c r="AU201" s="18" t="s">
        <v>87</v>
      </c>
    </row>
    <row r="202" spans="1:65" s="15" customFormat="1" ht="10.199999999999999">
      <c r="B202" s="215"/>
      <c r="C202" s="216"/>
      <c r="D202" s="194" t="s">
        <v>173</v>
      </c>
      <c r="E202" s="217" t="s">
        <v>28</v>
      </c>
      <c r="F202" s="218" t="s">
        <v>748</v>
      </c>
      <c r="G202" s="216"/>
      <c r="H202" s="217" t="s">
        <v>28</v>
      </c>
      <c r="I202" s="219"/>
      <c r="J202" s="216"/>
      <c r="K202" s="216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173</v>
      </c>
      <c r="AU202" s="224" t="s">
        <v>87</v>
      </c>
      <c r="AV202" s="15" t="s">
        <v>84</v>
      </c>
      <c r="AW202" s="15" t="s">
        <v>36</v>
      </c>
      <c r="AX202" s="15" t="s">
        <v>76</v>
      </c>
      <c r="AY202" s="224" t="s">
        <v>162</v>
      </c>
    </row>
    <row r="203" spans="1:65" s="13" customFormat="1" ht="10.199999999999999">
      <c r="B203" s="192"/>
      <c r="C203" s="193"/>
      <c r="D203" s="194" t="s">
        <v>173</v>
      </c>
      <c r="E203" s="195" t="s">
        <v>28</v>
      </c>
      <c r="F203" s="196" t="s">
        <v>749</v>
      </c>
      <c r="G203" s="193"/>
      <c r="H203" s="197">
        <v>1285.2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173</v>
      </c>
      <c r="AU203" s="203" t="s">
        <v>87</v>
      </c>
      <c r="AV203" s="13" t="s">
        <v>87</v>
      </c>
      <c r="AW203" s="13" t="s">
        <v>36</v>
      </c>
      <c r="AX203" s="13" t="s">
        <v>76</v>
      </c>
      <c r="AY203" s="203" t="s">
        <v>162</v>
      </c>
    </row>
    <row r="204" spans="1:65" s="14" customFormat="1" ht="10.199999999999999">
      <c r="B204" s="204"/>
      <c r="C204" s="205"/>
      <c r="D204" s="194" t="s">
        <v>173</v>
      </c>
      <c r="E204" s="206" t="s">
        <v>28</v>
      </c>
      <c r="F204" s="207" t="s">
        <v>176</v>
      </c>
      <c r="G204" s="205"/>
      <c r="H204" s="208">
        <v>1285.2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173</v>
      </c>
      <c r="AU204" s="214" t="s">
        <v>87</v>
      </c>
      <c r="AV204" s="14" t="s">
        <v>169</v>
      </c>
      <c r="AW204" s="14" t="s">
        <v>36</v>
      </c>
      <c r="AX204" s="14" t="s">
        <v>84</v>
      </c>
      <c r="AY204" s="214" t="s">
        <v>162</v>
      </c>
    </row>
    <row r="205" spans="1:65" s="2" customFormat="1" ht="45" customHeight="1">
      <c r="A205" s="35"/>
      <c r="B205" s="36"/>
      <c r="C205" s="174" t="s">
        <v>290</v>
      </c>
      <c r="D205" s="174" t="s">
        <v>164</v>
      </c>
      <c r="E205" s="175" t="s">
        <v>750</v>
      </c>
      <c r="F205" s="176" t="s">
        <v>751</v>
      </c>
      <c r="G205" s="177" t="s">
        <v>217</v>
      </c>
      <c r="H205" s="178">
        <v>158.65</v>
      </c>
      <c r="I205" s="179"/>
      <c r="J205" s="180">
        <f>ROUND(I205*H205,2)</f>
        <v>0</v>
      </c>
      <c r="K205" s="176" t="s">
        <v>168</v>
      </c>
      <c r="L205" s="40"/>
      <c r="M205" s="181" t="s">
        <v>28</v>
      </c>
      <c r="N205" s="182" t="s">
        <v>47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169</v>
      </c>
      <c r="AT205" s="185" t="s">
        <v>164</v>
      </c>
      <c r="AU205" s="185" t="s">
        <v>87</v>
      </c>
      <c r="AY205" s="18" t="s">
        <v>162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84</v>
      </c>
      <c r="BK205" s="186">
        <f>ROUND(I205*H205,2)</f>
        <v>0</v>
      </c>
      <c r="BL205" s="18" t="s">
        <v>169</v>
      </c>
      <c r="BM205" s="185" t="s">
        <v>752</v>
      </c>
    </row>
    <row r="206" spans="1:65" s="2" customFormat="1" ht="10.199999999999999">
      <c r="A206" s="35"/>
      <c r="B206" s="36"/>
      <c r="C206" s="37"/>
      <c r="D206" s="187" t="s">
        <v>171</v>
      </c>
      <c r="E206" s="37"/>
      <c r="F206" s="188" t="s">
        <v>753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171</v>
      </c>
      <c r="AU206" s="18" t="s">
        <v>87</v>
      </c>
    </row>
    <row r="207" spans="1:65" s="15" customFormat="1" ht="10.199999999999999">
      <c r="B207" s="215"/>
      <c r="C207" s="216"/>
      <c r="D207" s="194" t="s">
        <v>173</v>
      </c>
      <c r="E207" s="217" t="s">
        <v>28</v>
      </c>
      <c r="F207" s="218" t="s">
        <v>718</v>
      </c>
      <c r="G207" s="216"/>
      <c r="H207" s="217" t="s">
        <v>28</v>
      </c>
      <c r="I207" s="219"/>
      <c r="J207" s="216"/>
      <c r="K207" s="216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173</v>
      </c>
      <c r="AU207" s="224" t="s">
        <v>87</v>
      </c>
      <c r="AV207" s="15" t="s">
        <v>84</v>
      </c>
      <c r="AW207" s="15" t="s">
        <v>36</v>
      </c>
      <c r="AX207" s="15" t="s">
        <v>76</v>
      </c>
      <c r="AY207" s="224" t="s">
        <v>162</v>
      </c>
    </row>
    <row r="208" spans="1:65" s="13" customFormat="1" ht="10.199999999999999">
      <c r="B208" s="192"/>
      <c r="C208" s="193"/>
      <c r="D208" s="194" t="s">
        <v>173</v>
      </c>
      <c r="E208" s="195" t="s">
        <v>28</v>
      </c>
      <c r="F208" s="196" t="s">
        <v>719</v>
      </c>
      <c r="G208" s="193"/>
      <c r="H208" s="197">
        <v>83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173</v>
      </c>
      <c r="AU208" s="203" t="s">
        <v>87</v>
      </c>
      <c r="AV208" s="13" t="s">
        <v>87</v>
      </c>
      <c r="AW208" s="13" t="s">
        <v>36</v>
      </c>
      <c r="AX208" s="13" t="s">
        <v>76</v>
      </c>
      <c r="AY208" s="203" t="s">
        <v>162</v>
      </c>
    </row>
    <row r="209" spans="1:65" s="15" customFormat="1" ht="10.199999999999999">
      <c r="B209" s="215"/>
      <c r="C209" s="216"/>
      <c r="D209" s="194" t="s">
        <v>173</v>
      </c>
      <c r="E209" s="217" t="s">
        <v>28</v>
      </c>
      <c r="F209" s="218" t="s">
        <v>720</v>
      </c>
      <c r="G209" s="216"/>
      <c r="H209" s="217" t="s">
        <v>28</v>
      </c>
      <c r="I209" s="219"/>
      <c r="J209" s="216"/>
      <c r="K209" s="216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173</v>
      </c>
      <c r="AU209" s="224" t="s">
        <v>87</v>
      </c>
      <c r="AV209" s="15" t="s">
        <v>84</v>
      </c>
      <c r="AW209" s="15" t="s">
        <v>36</v>
      </c>
      <c r="AX209" s="15" t="s">
        <v>76</v>
      </c>
      <c r="AY209" s="224" t="s">
        <v>162</v>
      </c>
    </row>
    <row r="210" spans="1:65" s="13" customFormat="1" ht="10.199999999999999">
      <c r="B210" s="192"/>
      <c r="C210" s="193"/>
      <c r="D210" s="194" t="s">
        <v>173</v>
      </c>
      <c r="E210" s="195" t="s">
        <v>28</v>
      </c>
      <c r="F210" s="196" t="s">
        <v>721</v>
      </c>
      <c r="G210" s="193"/>
      <c r="H210" s="197">
        <v>75.650000000000006</v>
      </c>
      <c r="I210" s="198"/>
      <c r="J210" s="193"/>
      <c r="K210" s="193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173</v>
      </c>
      <c r="AU210" s="203" t="s">
        <v>87</v>
      </c>
      <c r="AV210" s="13" t="s">
        <v>87</v>
      </c>
      <c r="AW210" s="13" t="s">
        <v>36</v>
      </c>
      <c r="AX210" s="13" t="s">
        <v>76</v>
      </c>
      <c r="AY210" s="203" t="s">
        <v>162</v>
      </c>
    </row>
    <row r="211" spans="1:65" s="14" customFormat="1" ht="10.199999999999999">
      <c r="B211" s="204"/>
      <c r="C211" s="205"/>
      <c r="D211" s="194" t="s">
        <v>173</v>
      </c>
      <c r="E211" s="206" t="s">
        <v>28</v>
      </c>
      <c r="F211" s="207" t="s">
        <v>176</v>
      </c>
      <c r="G211" s="205"/>
      <c r="H211" s="208">
        <v>158.65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173</v>
      </c>
      <c r="AU211" s="214" t="s">
        <v>87</v>
      </c>
      <c r="AV211" s="14" t="s">
        <v>169</v>
      </c>
      <c r="AW211" s="14" t="s">
        <v>36</v>
      </c>
      <c r="AX211" s="14" t="s">
        <v>84</v>
      </c>
      <c r="AY211" s="214" t="s">
        <v>162</v>
      </c>
    </row>
    <row r="212" spans="1:65" s="2" customFormat="1" ht="22.2" customHeight="1">
      <c r="A212" s="35"/>
      <c r="B212" s="36"/>
      <c r="C212" s="174" t="s">
        <v>295</v>
      </c>
      <c r="D212" s="174" t="s">
        <v>164</v>
      </c>
      <c r="E212" s="175" t="s">
        <v>754</v>
      </c>
      <c r="F212" s="176" t="s">
        <v>755</v>
      </c>
      <c r="G212" s="177" t="s">
        <v>217</v>
      </c>
      <c r="H212" s="178">
        <v>1285.2</v>
      </c>
      <c r="I212" s="179"/>
      <c r="J212" s="180">
        <f>ROUND(I212*H212,2)</f>
        <v>0</v>
      </c>
      <c r="K212" s="176" t="s">
        <v>168</v>
      </c>
      <c r="L212" s="40"/>
      <c r="M212" s="181" t="s">
        <v>28</v>
      </c>
      <c r="N212" s="182" t="s">
        <v>47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169</v>
      </c>
      <c r="AT212" s="185" t="s">
        <v>164</v>
      </c>
      <c r="AU212" s="185" t="s">
        <v>87</v>
      </c>
      <c r="AY212" s="18" t="s">
        <v>162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84</v>
      </c>
      <c r="BK212" s="186">
        <f>ROUND(I212*H212,2)</f>
        <v>0</v>
      </c>
      <c r="BL212" s="18" t="s">
        <v>169</v>
      </c>
      <c r="BM212" s="185" t="s">
        <v>756</v>
      </c>
    </row>
    <row r="213" spans="1:65" s="2" customFormat="1" ht="10.199999999999999">
      <c r="A213" s="35"/>
      <c r="B213" s="36"/>
      <c r="C213" s="37"/>
      <c r="D213" s="187" t="s">
        <v>171</v>
      </c>
      <c r="E213" s="37"/>
      <c r="F213" s="188" t="s">
        <v>757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171</v>
      </c>
      <c r="AU213" s="18" t="s">
        <v>87</v>
      </c>
    </row>
    <row r="214" spans="1:65" s="15" customFormat="1" ht="10.199999999999999">
      <c r="B214" s="215"/>
      <c r="C214" s="216"/>
      <c r="D214" s="194" t="s">
        <v>173</v>
      </c>
      <c r="E214" s="217" t="s">
        <v>28</v>
      </c>
      <c r="F214" s="218" t="s">
        <v>748</v>
      </c>
      <c r="G214" s="216"/>
      <c r="H214" s="217" t="s">
        <v>28</v>
      </c>
      <c r="I214" s="219"/>
      <c r="J214" s="216"/>
      <c r="K214" s="216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173</v>
      </c>
      <c r="AU214" s="224" t="s">
        <v>87</v>
      </c>
      <c r="AV214" s="15" t="s">
        <v>84</v>
      </c>
      <c r="AW214" s="15" t="s">
        <v>36</v>
      </c>
      <c r="AX214" s="15" t="s">
        <v>76</v>
      </c>
      <c r="AY214" s="224" t="s">
        <v>162</v>
      </c>
    </row>
    <row r="215" spans="1:65" s="13" customFormat="1" ht="10.199999999999999">
      <c r="B215" s="192"/>
      <c r="C215" s="193"/>
      <c r="D215" s="194" t="s">
        <v>173</v>
      </c>
      <c r="E215" s="195" t="s">
        <v>28</v>
      </c>
      <c r="F215" s="196" t="s">
        <v>749</v>
      </c>
      <c r="G215" s="193"/>
      <c r="H215" s="197">
        <v>1285.2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173</v>
      </c>
      <c r="AU215" s="203" t="s">
        <v>87</v>
      </c>
      <c r="AV215" s="13" t="s">
        <v>87</v>
      </c>
      <c r="AW215" s="13" t="s">
        <v>36</v>
      </c>
      <c r="AX215" s="13" t="s">
        <v>76</v>
      </c>
      <c r="AY215" s="203" t="s">
        <v>162</v>
      </c>
    </row>
    <row r="216" spans="1:65" s="14" customFormat="1" ht="10.199999999999999">
      <c r="B216" s="204"/>
      <c r="C216" s="205"/>
      <c r="D216" s="194" t="s">
        <v>173</v>
      </c>
      <c r="E216" s="206" t="s">
        <v>28</v>
      </c>
      <c r="F216" s="207" t="s">
        <v>176</v>
      </c>
      <c r="G216" s="205"/>
      <c r="H216" s="208">
        <v>1285.2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173</v>
      </c>
      <c r="AU216" s="214" t="s">
        <v>87</v>
      </c>
      <c r="AV216" s="14" t="s">
        <v>169</v>
      </c>
      <c r="AW216" s="14" t="s">
        <v>36</v>
      </c>
      <c r="AX216" s="14" t="s">
        <v>84</v>
      </c>
      <c r="AY216" s="214" t="s">
        <v>162</v>
      </c>
    </row>
    <row r="217" spans="1:65" s="2" customFormat="1" ht="22.2" customHeight="1">
      <c r="A217" s="35"/>
      <c r="B217" s="36"/>
      <c r="C217" s="174" t="s">
        <v>299</v>
      </c>
      <c r="D217" s="174" t="s">
        <v>164</v>
      </c>
      <c r="E217" s="175" t="s">
        <v>758</v>
      </c>
      <c r="F217" s="176" t="s">
        <v>759</v>
      </c>
      <c r="G217" s="177" t="s">
        <v>217</v>
      </c>
      <c r="H217" s="178">
        <v>158.65</v>
      </c>
      <c r="I217" s="179"/>
      <c r="J217" s="180">
        <f>ROUND(I217*H217,2)</f>
        <v>0</v>
      </c>
      <c r="K217" s="176" t="s">
        <v>168</v>
      </c>
      <c r="L217" s="40"/>
      <c r="M217" s="181" t="s">
        <v>28</v>
      </c>
      <c r="N217" s="182" t="s">
        <v>47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169</v>
      </c>
      <c r="AT217" s="185" t="s">
        <v>164</v>
      </c>
      <c r="AU217" s="185" t="s">
        <v>87</v>
      </c>
      <c r="AY217" s="18" t="s">
        <v>162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84</v>
      </c>
      <c r="BK217" s="186">
        <f>ROUND(I217*H217,2)</f>
        <v>0</v>
      </c>
      <c r="BL217" s="18" t="s">
        <v>169</v>
      </c>
      <c r="BM217" s="185" t="s">
        <v>760</v>
      </c>
    </row>
    <row r="218" spans="1:65" s="2" customFormat="1" ht="10.199999999999999">
      <c r="A218" s="35"/>
      <c r="B218" s="36"/>
      <c r="C218" s="37"/>
      <c r="D218" s="187" t="s">
        <v>171</v>
      </c>
      <c r="E218" s="37"/>
      <c r="F218" s="188" t="s">
        <v>761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171</v>
      </c>
      <c r="AU218" s="18" t="s">
        <v>87</v>
      </c>
    </row>
    <row r="219" spans="1:65" s="15" customFormat="1" ht="10.199999999999999">
      <c r="B219" s="215"/>
      <c r="C219" s="216"/>
      <c r="D219" s="194" t="s">
        <v>173</v>
      </c>
      <c r="E219" s="217" t="s">
        <v>28</v>
      </c>
      <c r="F219" s="218" t="s">
        <v>718</v>
      </c>
      <c r="G219" s="216"/>
      <c r="H219" s="217" t="s">
        <v>28</v>
      </c>
      <c r="I219" s="219"/>
      <c r="J219" s="216"/>
      <c r="K219" s="216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173</v>
      </c>
      <c r="AU219" s="224" t="s">
        <v>87</v>
      </c>
      <c r="AV219" s="15" t="s">
        <v>84</v>
      </c>
      <c r="AW219" s="15" t="s">
        <v>36</v>
      </c>
      <c r="AX219" s="15" t="s">
        <v>76</v>
      </c>
      <c r="AY219" s="224" t="s">
        <v>162</v>
      </c>
    </row>
    <row r="220" spans="1:65" s="13" customFormat="1" ht="10.199999999999999">
      <c r="B220" s="192"/>
      <c r="C220" s="193"/>
      <c r="D220" s="194" t="s">
        <v>173</v>
      </c>
      <c r="E220" s="195" t="s">
        <v>28</v>
      </c>
      <c r="F220" s="196" t="s">
        <v>719</v>
      </c>
      <c r="G220" s="193"/>
      <c r="H220" s="197">
        <v>83</v>
      </c>
      <c r="I220" s="198"/>
      <c r="J220" s="193"/>
      <c r="K220" s="193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173</v>
      </c>
      <c r="AU220" s="203" t="s">
        <v>87</v>
      </c>
      <c r="AV220" s="13" t="s">
        <v>87</v>
      </c>
      <c r="AW220" s="13" t="s">
        <v>36</v>
      </c>
      <c r="AX220" s="13" t="s">
        <v>76</v>
      </c>
      <c r="AY220" s="203" t="s">
        <v>162</v>
      </c>
    </row>
    <row r="221" spans="1:65" s="15" customFormat="1" ht="10.199999999999999">
      <c r="B221" s="215"/>
      <c r="C221" s="216"/>
      <c r="D221" s="194" t="s">
        <v>173</v>
      </c>
      <c r="E221" s="217" t="s">
        <v>28</v>
      </c>
      <c r="F221" s="218" t="s">
        <v>720</v>
      </c>
      <c r="G221" s="216"/>
      <c r="H221" s="217" t="s">
        <v>28</v>
      </c>
      <c r="I221" s="219"/>
      <c r="J221" s="216"/>
      <c r="K221" s="216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173</v>
      </c>
      <c r="AU221" s="224" t="s">
        <v>87</v>
      </c>
      <c r="AV221" s="15" t="s">
        <v>84</v>
      </c>
      <c r="AW221" s="15" t="s">
        <v>36</v>
      </c>
      <c r="AX221" s="15" t="s">
        <v>76</v>
      </c>
      <c r="AY221" s="224" t="s">
        <v>162</v>
      </c>
    </row>
    <row r="222" spans="1:65" s="13" customFormat="1" ht="10.199999999999999">
      <c r="B222" s="192"/>
      <c r="C222" s="193"/>
      <c r="D222" s="194" t="s">
        <v>173</v>
      </c>
      <c r="E222" s="195" t="s">
        <v>28</v>
      </c>
      <c r="F222" s="196" t="s">
        <v>721</v>
      </c>
      <c r="G222" s="193"/>
      <c r="H222" s="197">
        <v>75.650000000000006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173</v>
      </c>
      <c r="AU222" s="203" t="s">
        <v>87</v>
      </c>
      <c r="AV222" s="13" t="s">
        <v>87</v>
      </c>
      <c r="AW222" s="13" t="s">
        <v>36</v>
      </c>
      <c r="AX222" s="13" t="s">
        <v>76</v>
      </c>
      <c r="AY222" s="203" t="s">
        <v>162</v>
      </c>
    </row>
    <row r="223" spans="1:65" s="14" customFormat="1" ht="10.199999999999999">
      <c r="B223" s="204"/>
      <c r="C223" s="205"/>
      <c r="D223" s="194" t="s">
        <v>173</v>
      </c>
      <c r="E223" s="206" t="s">
        <v>28</v>
      </c>
      <c r="F223" s="207" t="s">
        <v>176</v>
      </c>
      <c r="G223" s="205"/>
      <c r="H223" s="208">
        <v>158.65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173</v>
      </c>
      <c r="AU223" s="214" t="s">
        <v>87</v>
      </c>
      <c r="AV223" s="14" t="s">
        <v>169</v>
      </c>
      <c r="AW223" s="14" t="s">
        <v>36</v>
      </c>
      <c r="AX223" s="14" t="s">
        <v>84</v>
      </c>
      <c r="AY223" s="214" t="s">
        <v>162</v>
      </c>
    </row>
    <row r="224" spans="1:65" s="2" customFormat="1" ht="40.200000000000003" customHeight="1">
      <c r="A224" s="35"/>
      <c r="B224" s="36"/>
      <c r="C224" s="174" t="s">
        <v>305</v>
      </c>
      <c r="D224" s="174" t="s">
        <v>164</v>
      </c>
      <c r="E224" s="175" t="s">
        <v>762</v>
      </c>
      <c r="F224" s="176" t="s">
        <v>763</v>
      </c>
      <c r="G224" s="177" t="s">
        <v>217</v>
      </c>
      <c r="H224" s="178">
        <v>1443.85</v>
      </c>
      <c r="I224" s="179"/>
      <c r="J224" s="180">
        <f>ROUND(I224*H224,2)</f>
        <v>0</v>
      </c>
      <c r="K224" s="176" t="s">
        <v>168</v>
      </c>
      <c r="L224" s="40"/>
      <c r="M224" s="181" t="s">
        <v>28</v>
      </c>
      <c r="N224" s="182" t="s">
        <v>47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169</v>
      </c>
      <c r="AT224" s="185" t="s">
        <v>164</v>
      </c>
      <c r="AU224" s="185" t="s">
        <v>87</v>
      </c>
      <c r="AY224" s="18" t="s">
        <v>162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84</v>
      </c>
      <c r="BK224" s="186">
        <f>ROUND(I224*H224,2)</f>
        <v>0</v>
      </c>
      <c r="BL224" s="18" t="s">
        <v>169</v>
      </c>
      <c r="BM224" s="185" t="s">
        <v>764</v>
      </c>
    </row>
    <row r="225" spans="1:65" s="2" customFormat="1" ht="10.199999999999999">
      <c r="A225" s="35"/>
      <c r="B225" s="36"/>
      <c r="C225" s="37"/>
      <c r="D225" s="187" t="s">
        <v>171</v>
      </c>
      <c r="E225" s="37"/>
      <c r="F225" s="188" t="s">
        <v>765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171</v>
      </c>
      <c r="AU225" s="18" t="s">
        <v>87</v>
      </c>
    </row>
    <row r="226" spans="1:65" s="15" customFormat="1" ht="10.199999999999999">
      <c r="B226" s="215"/>
      <c r="C226" s="216"/>
      <c r="D226" s="194" t="s">
        <v>173</v>
      </c>
      <c r="E226" s="217" t="s">
        <v>28</v>
      </c>
      <c r="F226" s="218" t="s">
        <v>718</v>
      </c>
      <c r="G226" s="216"/>
      <c r="H226" s="217" t="s">
        <v>28</v>
      </c>
      <c r="I226" s="219"/>
      <c r="J226" s="216"/>
      <c r="K226" s="216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173</v>
      </c>
      <c r="AU226" s="224" t="s">
        <v>87</v>
      </c>
      <c r="AV226" s="15" t="s">
        <v>84</v>
      </c>
      <c r="AW226" s="15" t="s">
        <v>36</v>
      </c>
      <c r="AX226" s="15" t="s">
        <v>76</v>
      </c>
      <c r="AY226" s="224" t="s">
        <v>162</v>
      </c>
    </row>
    <row r="227" spans="1:65" s="13" customFormat="1" ht="10.199999999999999">
      <c r="B227" s="192"/>
      <c r="C227" s="193"/>
      <c r="D227" s="194" t="s">
        <v>173</v>
      </c>
      <c r="E227" s="195" t="s">
        <v>28</v>
      </c>
      <c r="F227" s="196" t="s">
        <v>719</v>
      </c>
      <c r="G227" s="193"/>
      <c r="H227" s="197">
        <v>83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173</v>
      </c>
      <c r="AU227" s="203" t="s">
        <v>87</v>
      </c>
      <c r="AV227" s="13" t="s">
        <v>87</v>
      </c>
      <c r="AW227" s="13" t="s">
        <v>36</v>
      </c>
      <c r="AX227" s="13" t="s">
        <v>76</v>
      </c>
      <c r="AY227" s="203" t="s">
        <v>162</v>
      </c>
    </row>
    <row r="228" spans="1:65" s="15" customFormat="1" ht="10.199999999999999">
      <c r="B228" s="215"/>
      <c r="C228" s="216"/>
      <c r="D228" s="194" t="s">
        <v>173</v>
      </c>
      <c r="E228" s="217" t="s">
        <v>28</v>
      </c>
      <c r="F228" s="218" t="s">
        <v>720</v>
      </c>
      <c r="G228" s="216"/>
      <c r="H228" s="217" t="s">
        <v>28</v>
      </c>
      <c r="I228" s="219"/>
      <c r="J228" s="216"/>
      <c r="K228" s="216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173</v>
      </c>
      <c r="AU228" s="224" t="s">
        <v>87</v>
      </c>
      <c r="AV228" s="15" t="s">
        <v>84</v>
      </c>
      <c r="AW228" s="15" t="s">
        <v>36</v>
      </c>
      <c r="AX228" s="15" t="s">
        <v>76</v>
      </c>
      <c r="AY228" s="224" t="s">
        <v>162</v>
      </c>
    </row>
    <row r="229" spans="1:65" s="13" customFormat="1" ht="10.199999999999999">
      <c r="B229" s="192"/>
      <c r="C229" s="193"/>
      <c r="D229" s="194" t="s">
        <v>173</v>
      </c>
      <c r="E229" s="195" t="s">
        <v>28</v>
      </c>
      <c r="F229" s="196" t="s">
        <v>721</v>
      </c>
      <c r="G229" s="193"/>
      <c r="H229" s="197">
        <v>75.650000000000006</v>
      </c>
      <c r="I229" s="198"/>
      <c r="J229" s="193"/>
      <c r="K229" s="193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173</v>
      </c>
      <c r="AU229" s="203" t="s">
        <v>87</v>
      </c>
      <c r="AV229" s="13" t="s">
        <v>87</v>
      </c>
      <c r="AW229" s="13" t="s">
        <v>36</v>
      </c>
      <c r="AX229" s="13" t="s">
        <v>76</v>
      </c>
      <c r="AY229" s="203" t="s">
        <v>162</v>
      </c>
    </row>
    <row r="230" spans="1:65" s="15" customFormat="1" ht="10.199999999999999">
      <c r="B230" s="215"/>
      <c r="C230" s="216"/>
      <c r="D230" s="194" t="s">
        <v>173</v>
      </c>
      <c r="E230" s="217" t="s">
        <v>28</v>
      </c>
      <c r="F230" s="218" t="s">
        <v>748</v>
      </c>
      <c r="G230" s="216"/>
      <c r="H230" s="217" t="s">
        <v>28</v>
      </c>
      <c r="I230" s="219"/>
      <c r="J230" s="216"/>
      <c r="K230" s="216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173</v>
      </c>
      <c r="AU230" s="224" t="s">
        <v>87</v>
      </c>
      <c r="AV230" s="15" t="s">
        <v>84</v>
      </c>
      <c r="AW230" s="15" t="s">
        <v>36</v>
      </c>
      <c r="AX230" s="15" t="s">
        <v>76</v>
      </c>
      <c r="AY230" s="224" t="s">
        <v>162</v>
      </c>
    </row>
    <row r="231" spans="1:65" s="13" customFormat="1" ht="10.199999999999999">
      <c r="B231" s="192"/>
      <c r="C231" s="193"/>
      <c r="D231" s="194" t="s">
        <v>173</v>
      </c>
      <c r="E231" s="195" t="s">
        <v>28</v>
      </c>
      <c r="F231" s="196" t="s">
        <v>749</v>
      </c>
      <c r="G231" s="193"/>
      <c r="H231" s="197">
        <v>1285.2</v>
      </c>
      <c r="I231" s="198"/>
      <c r="J231" s="193"/>
      <c r="K231" s="193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173</v>
      </c>
      <c r="AU231" s="203" t="s">
        <v>87</v>
      </c>
      <c r="AV231" s="13" t="s">
        <v>87</v>
      </c>
      <c r="AW231" s="13" t="s">
        <v>36</v>
      </c>
      <c r="AX231" s="13" t="s">
        <v>76</v>
      </c>
      <c r="AY231" s="203" t="s">
        <v>162</v>
      </c>
    </row>
    <row r="232" spans="1:65" s="14" customFormat="1" ht="10.199999999999999">
      <c r="B232" s="204"/>
      <c r="C232" s="205"/>
      <c r="D232" s="194" t="s">
        <v>173</v>
      </c>
      <c r="E232" s="206" t="s">
        <v>28</v>
      </c>
      <c r="F232" s="207" t="s">
        <v>176</v>
      </c>
      <c r="G232" s="205"/>
      <c r="H232" s="208">
        <v>1443.85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173</v>
      </c>
      <c r="AU232" s="214" t="s">
        <v>87</v>
      </c>
      <c r="AV232" s="14" t="s">
        <v>169</v>
      </c>
      <c r="AW232" s="14" t="s">
        <v>36</v>
      </c>
      <c r="AX232" s="14" t="s">
        <v>84</v>
      </c>
      <c r="AY232" s="214" t="s">
        <v>162</v>
      </c>
    </row>
    <row r="233" spans="1:65" s="2" customFormat="1" ht="22.2" customHeight="1">
      <c r="A233" s="35"/>
      <c r="B233" s="36"/>
      <c r="C233" s="174" t="s">
        <v>314</v>
      </c>
      <c r="D233" s="174" t="s">
        <v>164</v>
      </c>
      <c r="E233" s="175" t="s">
        <v>766</v>
      </c>
      <c r="F233" s="176" t="s">
        <v>767</v>
      </c>
      <c r="G233" s="177" t="s">
        <v>217</v>
      </c>
      <c r="H233" s="178">
        <v>37.4</v>
      </c>
      <c r="I233" s="179"/>
      <c r="J233" s="180">
        <f>ROUND(I233*H233,2)</f>
        <v>0</v>
      </c>
      <c r="K233" s="176" t="s">
        <v>28</v>
      </c>
      <c r="L233" s="40"/>
      <c r="M233" s="181" t="s">
        <v>28</v>
      </c>
      <c r="N233" s="182" t="s">
        <v>47</v>
      </c>
      <c r="O233" s="65"/>
      <c r="P233" s="183">
        <f>O233*H233</f>
        <v>0</v>
      </c>
      <c r="Q233" s="183">
        <v>5.151E-2</v>
      </c>
      <c r="R233" s="183">
        <f>Q233*H233</f>
        <v>1.926474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169</v>
      </c>
      <c r="AT233" s="185" t="s">
        <v>164</v>
      </c>
      <c r="AU233" s="185" t="s">
        <v>87</v>
      </c>
      <c r="AY233" s="18" t="s">
        <v>162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84</v>
      </c>
      <c r="BK233" s="186">
        <f>ROUND(I233*H233,2)</f>
        <v>0</v>
      </c>
      <c r="BL233" s="18" t="s">
        <v>169</v>
      </c>
      <c r="BM233" s="185" t="s">
        <v>768</v>
      </c>
    </row>
    <row r="234" spans="1:65" s="13" customFormat="1" ht="10.199999999999999">
      <c r="B234" s="192"/>
      <c r="C234" s="193"/>
      <c r="D234" s="194" t="s">
        <v>173</v>
      </c>
      <c r="E234" s="195" t="s">
        <v>28</v>
      </c>
      <c r="F234" s="196" t="s">
        <v>713</v>
      </c>
      <c r="G234" s="193"/>
      <c r="H234" s="197">
        <v>37.4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173</v>
      </c>
      <c r="AU234" s="203" t="s">
        <v>87</v>
      </c>
      <c r="AV234" s="13" t="s">
        <v>87</v>
      </c>
      <c r="AW234" s="13" t="s">
        <v>36</v>
      </c>
      <c r="AX234" s="13" t="s">
        <v>84</v>
      </c>
      <c r="AY234" s="203" t="s">
        <v>162</v>
      </c>
    </row>
    <row r="235" spans="1:65" s="2" customFormat="1" ht="50.4" customHeight="1">
      <c r="A235" s="35"/>
      <c r="B235" s="36"/>
      <c r="C235" s="174" t="s">
        <v>319</v>
      </c>
      <c r="D235" s="174" t="s">
        <v>164</v>
      </c>
      <c r="E235" s="175" t="s">
        <v>769</v>
      </c>
      <c r="F235" s="176" t="s">
        <v>770</v>
      </c>
      <c r="G235" s="177" t="s">
        <v>217</v>
      </c>
      <c r="H235" s="178">
        <v>53.2</v>
      </c>
      <c r="I235" s="179"/>
      <c r="J235" s="180">
        <f>ROUND(I235*H235,2)</f>
        <v>0</v>
      </c>
      <c r="K235" s="176" t="s">
        <v>168</v>
      </c>
      <c r="L235" s="40"/>
      <c r="M235" s="181" t="s">
        <v>28</v>
      </c>
      <c r="N235" s="182" t="s">
        <v>47</v>
      </c>
      <c r="O235" s="65"/>
      <c r="P235" s="183">
        <f>O235*H235</f>
        <v>0</v>
      </c>
      <c r="Q235" s="183">
        <v>0.04</v>
      </c>
      <c r="R235" s="183">
        <f>Q235*H235</f>
        <v>2.1280000000000001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169</v>
      </c>
      <c r="AT235" s="185" t="s">
        <v>164</v>
      </c>
      <c r="AU235" s="185" t="s">
        <v>87</v>
      </c>
      <c r="AY235" s="18" t="s">
        <v>162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84</v>
      </c>
      <c r="BK235" s="186">
        <f>ROUND(I235*H235,2)</f>
        <v>0</v>
      </c>
      <c r="BL235" s="18" t="s">
        <v>169</v>
      </c>
      <c r="BM235" s="185" t="s">
        <v>771</v>
      </c>
    </row>
    <row r="236" spans="1:65" s="2" customFormat="1" ht="10.199999999999999">
      <c r="A236" s="35"/>
      <c r="B236" s="36"/>
      <c r="C236" s="37"/>
      <c r="D236" s="187" t="s">
        <v>171</v>
      </c>
      <c r="E236" s="37"/>
      <c r="F236" s="188" t="s">
        <v>772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171</v>
      </c>
      <c r="AU236" s="18" t="s">
        <v>87</v>
      </c>
    </row>
    <row r="237" spans="1:65" s="13" customFormat="1" ht="10.199999999999999">
      <c r="B237" s="192"/>
      <c r="C237" s="193"/>
      <c r="D237" s="194" t="s">
        <v>173</v>
      </c>
      <c r="E237" s="195" t="s">
        <v>28</v>
      </c>
      <c r="F237" s="196" t="s">
        <v>743</v>
      </c>
      <c r="G237" s="193"/>
      <c r="H237" s="197">
        <v>53.2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173</v>
      </c>
      <c r="AU237" s="203" t="s">
        <v>87</v>
      </c>
      <c r="AV237" s="13" t="s">
        <v>87</v>
      </c>
      <c r="AW237" s="13" t="s">
        <v>36</v>
      </c>
      <c r="AX237" s="13" t="s">
        <v>84</v>
      </c>
      <c r="AY237" s="203" t="s">
        <v>162</v>
      </c>
    </row>
    <row r="238" spans="1:65" s="2" customFormat="1" ht="22.2" customHeight="1">
      <c r="A238" s="35"/>
      <c r="B238" s="36"/>
      <c r="C238" s="225" t="s">
        <v>324</v>
      </c>
      <c r="D238" s="225" t="s">
        <v>228</v>
      </c>
      <c r="E238" s="226" t="s">
        <v>773</v>
      </c>
      <c r="F238" s="227" t="s">
        <v>774</v>
      </c>
      <c r="G238" s="228" t="s">
        <v>217</v>
      </c>
      <c r="H238" s="229">
        <v>53.731999999999999</v>
      </c>
      <c r="I238" s="230"/>
      <c r="J238" s="231">
        <f>ROUND(I238*H238,2)</f>
        <v>0</v>
      </c>
      <c r="K238" s="227" t="s">
        <v>168</v>
      </c>
      <c r="L238" s="232"/>
      <c r="M238" s="233" t="s">
        <v>28</v>
      </c>
      <c r="N238" s="234" t="s">
        <v>47</v>
      </c>
      <c r="O238" s="65"/>
      <c r="P238" s="183">
        <f>O238*H238</f>
        <v>0</v>
      </c>
      <c r="Q238" s="183">
        <v>1.0800000000000001E-2</v>
      </c>
      <c r="R238" s="183">
        <f>Q238*H238</f>
        <v>0.58030559999999998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214</v>
      </c>
      <c r="AT238" s="185" t="s">
        <v>228</v>
      </c>
      <c r="AU238" s="185" t="s">
        <v>87</v>
      </c>
      <c r="AY238" s="18" t="s">
        <v>162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169</v>
      </c>
      <c r="BM238" s="185" t="s">
        <v>775</v>
      </c>
    </row>
    <row r="239" spans="1:65" s="13" customFormat="1" ht="10.199999999999999">
      <c r="B239" s="192"/>
      <c r="C239" s="193"/>
      <c r="D239" s="194" t="s">
        <v>173</v>
      </c>
      <c r="E239" s="195" t="s">
        <v>28</v>
      </c>
      <c r="F239" s="196" t="s">
        <v>743</v>
      </c>
      <c r="G239" s="193"/>
      <c r="H239" s="197">
        <v>53.2</v>
      </c>
      <c r="I239" s="198"/>
      <c r="J239" s="193"/>
      <c r="K239" s="193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173</v>
      </c>
      <c r="AU239" s="203" t="s">
        <v>87</v>
      </c>
      <c r="AV239" s="13" t="s">
        <v>87</v>
      </c>
      <c r="AW239" s="13" t="s">
        <v>36</v>
      </c>
      <c r="AX239" s="13" t="s">
        <v>84</v>
      </c>
      <c r="AY239" s="203" t="s">
        <v>162</v>
      </c>
    </row>
    <row r="240" spans="1:65" s="13" customFormat="1" ht="10.199999999999999">
      <c r="B240" s="192"/>
      <c r="C240" s="193"/>
      <c r="D240" s="194" t="s">
        <v>173</v>
      </c>
      <c r="E240" s="193"/>
      <c r="F240" s="196" t="s">
        <v>776</v>
      </c>
      <c r="G240" s="193"/>
      <c r="H240" s="197">
        <v>53.731999999999999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173</v>
      </c>
      <c r="AU240" s="203" t="s">
        <v>87</v>
      </c>
      <c r="AV240" s="13" t="s">
        <v>87</v>
      </c>
      <c r="AW240" s="13" t="s">
        <v>4</v>
      </c>
      <c r="AX240" s="13" t="s">
        <v>84</v>
      </c>
      <c r="AY240" s="203" t="s">
        <v>162</v>
      </c>
    </row>
    <row r="241" spans="1:65" s="2" customFormat="1" ht="70.8" customHeight="1">
      <c r="A241" s="35"/>
      <c r="B241" s="36"/>
      <c r="C241" s="174" t="s">
        <v>332</v>
      </c>
      <c r="D241" s="174" t="s">
        <v>164</v>
      </c>
      <c r="E241" s="175" t="s">
        <v>777</v>
      </c>
      <c r="F241" s="176" t="s">
        <v>778</v>
      </c>
      <c r="G241" s="177" t="s">
        <v>217</v>
      </c>
      <c r="H241" s="178">
        <v>283.45</v>
      </c>
      <c r="I241" s="179"/>
      <c r="J241" s="180">
        <f>ROUND(I241*H241,2)</f>
        <v>0</v>
      </c>
      <c r="K241" s="176" t="s">
        <v>168</v>
      </c>
      <c r="L241" s="40"/>
      <c r="M241" s="181" t="s">
        <v>28</v>
      </c>
      <c r="N241" s="182" t="s">
        <v>47</v>
      </c>
      <c r="O241" s="65"/>
      <c r="P241" s="183">
        <f>O241*H241</f>
        <v>0</v>
      </c>
      <c r="Q241" s="183">
        <v>8.4250000000000005E-2</v>
      </c>
      <c r="R241" s="183">
        <f>Q241*H241</f>
        <v>23.8806625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169</v>
      </c>
      <c r="AT241" s="185" t="s">
        <v>164</v>
      </c>
      <c r="AU241" s="185" t="s">
        <v>87</v>
      </c>
      <c r="AY241" s="18" t="s">
        <v>162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84</v>
      </c>
      <c r="BK241" s="186">
        <f>ROUND(I241*H241,2)</f>
        <v>0</v>
      </c>
      <c r="BL241" s="18" t="s">
        <v>169</v>
      </c>
      <c r="BM241" s="185" t="s">
        <v>779</v>
      </c>
    </row>
    <row r="242" spans="1:65" s="2" customFormat="1" ht="10.199999999999999">
      <c r="A242" s="35"/>
      <c r="B242" s="36"/>
      <c r="C242" s="37"/>
      <c r="D242" s="187" t="s">
        <v>171</v>
      </c>
      <c r="E242" s="37"/>
      <c r="F242" s="188" t="s">
        <v>780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171</v>
      </c>
      <c r="AU242" s="18" t="s">
        <v>87</v>
      </c>
    </row>
    <row r="243" spans="1:65" s="15" customFormat="1" ht="10.199999999999999">
      <c r="B243" s="215"/>
      <c r="C243" s="216"/>
      <c r="D243" s="194" t="s">
        <v>173</v>
      </c>
      <c r="E243" s="217" t="s">
        <v>28</v>
      </c>
      <c r="F243" s="218" t="s">
        <v>738</v>
      </c>
      <c r="G243" s="216"/>
      <c r="H243" s="217" t="s">
        <v>28</v>
      </c>
      <c r="I243" s="219"/>
      <c r="J243" s="216"/>
      <c r="K243" s="216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173</v>
      </c>
      <c r="AU243" s="224" t="s">
        <v>87</v>
      </c>
      <c r="AV243" s="15" t="s">
        <v>84</v>
      </c>
      <c r="AW243" s="15" t="s">
        <v>36</v>
      </c>
      <c r="AX243" s="15" t="s">
        <v>76</v>
      </c>
      <c r="AY243" s="224" t="s">
        <v>162</v>
      </c>
    </row>
    <row r="244" spans="1:65" s="13" customFormat="1" ht="10.199999999999999">
      <c r="B244" s="192"/>
      <c r="C244" s="193"/>
      <c r="D244" s="194" t="s">
        <v>173</v>
      </c>
      <c r="E244" s="195" t="s">
        <v>28</v>
      </c>
      <c r="F244" s="196" t="s">
        <v>739</v>
      </c>
      <c r="G244" s="193"/>
      <c r="H244" s="197">
        <v>22.35</v>
      </c>
      <c r="I244" s="198"/>
      <c r="J244" s="193"/>
      <c r="K244" s="193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173</v>
      </c>
      <c r="AU244" s="203" t="s">
        <v>87</v>
      </c>
      <c r="AV244" s="13" t="s">
        <v>87</v>
      </c>
      <c r="AW244" s="13" t="s">
        <v>36</v>
      </c>
      <c r="AX244" s="13" t="s">
        <v>76</v>
      </c>
      <c r="AY244" s="203" t="s">
        <v>162</v>
      </c>
    </row>
    <row r="245" spans="1:65" s="15" customFormat="1" ht="10.199999999999999">
      <c r="B245" s="215"/>
      <c r="C245" s="216"/>
      <c r="D245" s="194" t="s">
        <v>173</v>
      </c>
      <c r="E245" s="217" t="s">
        <v>28</v>
      </c>
      <c r="F245" s="218" t="s">
        <v>740</v>
      </c>
      <c r="G245" s="216"/>
      <c r="H245" s="217" t="s">
        <v>28</v>
      </c>
      <c r="I245" s="219"/>
      <c r="J245" s="216"/>
      <c r="K245" s="216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173</v>
      </c>
      <c r="AU245" s="224" t="s">
        <v>87</v>
      </c>
      <c r="AV245" s="15" t="s">
        <v>84</v>
      </c>
      <c r="AW245" s="15" t="s">
        <v>36</v>
      </c>
      <c r="AX245" s="15" t="s">
        <v>76</v>
      </c>
      <c r="AY245" s="224" t="s">
        <v>162</v>
      </c>
    </row>
    <row r="246" spans="1:65" s="13" customFormat="1" ht="20.399999999999999">
      <c r="B246" s="192"/>
      <c r="C246" s="193"/>
      <c r="D246" s="194" t="s">
        <v>173</v>
      </c>
      <c r="E246" s="195" t="s">
        <v>28</v>
      </c>
      <c r="F246" s="196" t="s">
        <v>741</v>
      </c>
      <c r="G246" s="193"/>
      <c r="H246" s="197">
        <v>261.10000000000002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173</v>
      </c>
      <c r="AU246" s="203" t="s">
        <v>87</v>
      </c>
      <c r="AV246" s="13" t="s">
        <v>87</v>
      </c>
      <c r="AW246" s="13" t="s">
        <v>36</v>
      </c>
      <c r="AX246" s="13" t="s">
        <v>76</v>
      </c>
      <c r="AY246" s="203" t="s">
        <v>162</v>
      </c>
    </row>
    <row r="247" spans="1:65" s="14" customFormat="1" ht="10.199999999999999">
      <c r="B247" s="204"/>
      <c r="C247" s="205"/>
      <c r="D247" s="194" t="s">
        <v>173</v>
      </c>
      <c r="E247" s="206" t="s">
        <v>28</v>
      </c>
      <c r="F247" s="207" t="s">
        <v>176</v>
      </c>
      <c r="G247" s="205"/>
      <c r="H247" s="208">
        <v>283.45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173</v>
      </c>
      <c r="AU247" s="214" t="s">
        <v>87</v>
      </c>
      <c r="AV247" s="14" t="s">
        <v>169</v>
      </c>
      <c r="AW247" s="14" t="s">
        <v>36</v>
      </c>
      <c r="AX247" s="14" t="s">
        <v>84</v>
      </c>
      <c r="AY247" s="214" t="s">
        <v>162</v>
      </c>
    </row>
    <row r="248" spans="1:65" s="2" customFormat="1" ht="22.2" customHeight="1">
      <c r="A248" s="35"/>
      <c r="B248" s="36"/>
      <c r="C248" s="225" t="s">
        <v>294</v>
      </c>
      <c r="D248" s="225" t="s">
        <v>228</v>
      </c>
      <c r="E248" s="226" t="s">
        <v>781</v>
      </c>
      <c r="F248" s="227" t="s">
        <v>782</v>
      </c>
      <c r="G248" s="228" t="s">
        <v>217</v>
      </c>
      <c r="H248" s="229">
        <v>22.797000000000001</v>
      </c>
      <c r="I248" s="230"/>
      <c r="J248" s="231">
        <f>ROUND(I248*H248,2)</f>
        <v>0</v>
      </c>
      <c r="K248" s="227" t="s">
        <v>168</v>
      </c>
      <c r="L248" s="232"/>
      <c r="M248" s="233" t="s">
        <v>28</v>
      </c>
      <c r="N248" s="234" t="s">
        <v>47</v>
      </c>
      <c r="O248" s="65"/>
      <c r="P248" s="183">
        <f>O248*H248</f>
        <v>0</v>
      </c>
      <c r="Q248" s="183">
        <v>0.13100000000000001</v>
      </c>
      <c r="R248" s="183">
        <f>Q248*H248</f>
        <v>2.9864070000000003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214</v>
      </c>
      <c r="AT248" s="185" t="s">
        <v>228</v>
      </c>
      <c r="AU248" s="185" t="s">
        <v>87</v>
      </c>
      <c r="AY248" s="18" t="s">
        <v>162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84</v>
      </c>
      <c r="BK248" s="186">
        <f>ROUND(I248*H248,2)</f>
        <v>0</v>
      </c>
      <c r="BL248" s="18" t="s">
        <v>169</v>
      </c>
      <c r="BM248" s="185" t="s">
        <v>783</v>
      </c>
    </row>
    <row r="249" spans="1:65" s="13" customFormat="1" ht="10.199999999999999">
      <c r="B249" s="192"/>
      <c r="C249" s="193"/>
      <c r="D249" s="194" t="s">
        <v>173</v>
      </c>
      <c r="E249" s="195" t="s">
        <v>28</v>
      </c>
      <c r="F249" s="196" t="s">
        <v>784</v>
      </c>
      <c r="G249" s="193"/>
      <c r="H249" s="197">
        <v>22.797000000000001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173</v>
      </c>
      <c r="AU249" s="203" t="s">
        <v>87</v>
      </c>
      <c r="AV249" s="13" t="s">
        <v>87</v>
      </c>
      <c r="AW249" s="13" t="s">
        <v>36</v>
      </c>
      <c r="AX249" s="13" t="s">
        <v>84</v>
      </c>
      <c r="AY249" s="203" t="s">
        <v>162</v>
      </c>
    </row>
    <row r="250" spans="1:65" s="2" customFormat="1" ht="22.2" customHeight="1">
      <c r="A250" s="35"/>
      <c r="B250" s="36"/>
      <c r="C250" s="225" t="s">
        <v>342</v>
      </c>
      <c r="D250" s="225" t="s">
        <v>228</v>
      </c>
      <c r="E250" s="226" t="s">
        <v>785</v>
      </c>
      <c r="F250" s="227" t="s">
        <v>786</v>
      </c>
      <c r="G250" s="228" t="s">
        <v>217</v>
      </c>
      <c r="H250" s="229">
        <v>36.21</v>
      </c>
      <c r="I250" s="230"/>
      <c r="J250" s="231">
        <f>ROUND(I250*H250,2)</f>
        <v>0</v>
      </c>
      <c r="K250" s="227" t="s">
        <v>168</v>
      </c>
      <c r="L250" s="232"/>
      <c r="M250" s="233" t="s">
        <v>28</v>
      </c>
      <c r="N250" s="234" t="s">
        <v>47</v>
      </c>
      <c r="O250" s="65"/>
      <c r="P250" s="183">
        <f>O250*H250</f>
        <v>0</v>
      </c>
      <c r="Q250" s="183">
        <v>0.13100000000000001</v>
      </c>
      <c r="R250" s="183">
        <f>Q250*H250</f>
        <v>4.7435100000000006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214</v>
      </c>
      <c r="AT250" s="185" t="s">
        <v>228</v>
      </c>
      <c r="AU250" s="185" t="s">
        <v>87</v>
      </c>
      <c r="AY250" s="18" t="s">
        <v>162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84</v>
      </c>
      <c r="BK250" s="186">
        <f>ROUND(I250*H250,2)</f>
        <v>0</v>
      </c>
      <c r="BL250" s="18" t="s">
        <v>169</v>
      </c>
      <c r="BM250" s="185" t="s">
        <v>787</v>
      </c>
    </row>
    <row r="251" spans="1:65" s="13" customFormat="1" ht="10.199999999999999">
      <c r="B251" s="192"/>
      <c r="C251" s="193"/>
      <c r="D251" s="194" t="s">
        <v>173</v>
      </c>
      <c r="E251" s="195" t="s">
        <v>28</v>
      </c>
      <c r="F251" s="196" t="s">
        <v>788</v>
      </c>
      <c r="G251" s="193"/>
      <c r="H251" s="197">
        <v>36.21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173</v>
      </c>
      <c r="AU251" s="203" t="s">
        <v>87</v>
      </c>
      <c r="AV251" s="13" t="s">
        <v>87</v>
      </c>
      <c r="AW251" s="13" t="s">
        <v>36</v>
      </c>
      <c r="AX251" s="13" t="s">
        <v>84</v>
      </c>
      <c r="AY251" s="203" t="s">
        <v>162</v>
      </c>
    </row>
    <row r="252" spans="1:65" s="2" customFormat="1" ht="22.2" customHeight="1">
      <c r="A252" s="35"/>
      <c r="B252" s="36"/>
      <c r="C252" s="225" t="s">
        <v>322</v>
      </c>
      <c r="D252" s="225" t="s">
        <v>228</v>
      </c>
      <c r="E252" s="226" t="s">
        <v>789</v>
      </c>
      <c r="F252" s="227" t="s">
        <v>790</v>
      </c>
      <c r="G252" s="228" t="s">
        <v>217</v>
      </c>
      <c r="H252" s="229">
        <v>230.11199999999999</v>
      </c>
      <c r="I252" s="230"/>
      <c r="J252" s="231">
        <f>ROUND(I252*H252,2)</f>
        <v>0</v>
      </c>
      <c r="K252" s="227" t="s">
        <v>168</v>
      </c>
      <c r="L252" s="232"/>
      <c r="M252" s="233" t="s">
        <v>28</v>
      </c>
      <c r="N252" s="234" t="s">
        <v>47</v>
      </c>
      <c r="O252" s="65"/>
      <c r="P252" s="183">
        <f>O252*H252</f>
        <v>0</v>
      </c>
      <c r="Q252" s="183">
        <v>0.13100000000000001</v>
      </c>
      <c r="R252" s="183">
        <f>Q252*H252</f>
        <v>30.144672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214</v>
      </c>
      <c r="AT252" s="185" t="s">
        <v>228</v>
      </c>
      <c r="AU252" s="185" t="s">
        <v>87</v>
      </c>
      <c r="AY252" s="18" t="s">
        <v>162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84</v>
      </c>
      <c r="BK252" s="186">
        <f>ROUND(I252*H252,2)</f>
        <v>0</v>
      </c>
      <c r="BL252" s="18" t="s">
        <v>169</v>
      </c>
      <c r="BM252" s="185" t="s">
        <v>791</v>
      </c>
    </row>
    <row r="253" spans="1:65" s="13" customFormat="1" ht="10.199999999999999">
      <c r="B253" s="192"/>
      <c r="C253" s="193"/>
      <c r="D253" s="194" t="s">
        <v>173</v>
      </c>
      <c r="E253" s="195" t="s">
        <v>28</v>
      </c>
      <c r="F253" s="196" t="s">
        <v>792</v>
      </c>
      <c r="G253" s="193"/>
      <c r="H253" s="197">
        <v>230.11199999999999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173</v>
      </c>
      <c r="AU253" s="203" t="s">
        <v>87</v>
      </c>
      <c r="AV253" s="13" t="s">
        <v>87</v>
      </c>
      <c r="AW253" s="13" t="s">
        <v>36</v>
      </c>
      <c r="AX253" s="13" t="s">
        <v>84</v>
      </c>
      <c r="AY253" s="203" t="s">
        <v>162</v>
      </c>
    </row>
    <row r="254" spans="1:65" s="12" customFormat="1" ht="22.8" customHeight="1">
      <c r="B254" s="158"/>
      <c r="C254" s="159"/>
      <c r="D254" s="160" t="s">
        <v>75</v>
      </c>
      <c r="E254" s="172" t="s">
        <v>222</v>
      </c>
      <c r="F254" s="172" t="s">
        <v>251</v>
      </c>
      <c r="G254" s="159"/>
      <c r="H254" s="159"/>
      <c r="I254" s="162"/>
      <c r="J254" s="173">
        <f>BK254</f>
        <v>0</v>
      </c>
      <c r="K254" s="159"/>
      <c r="L254" s="164"/>
      <c r="M254" s="165"/>
      <c r="N254" s="166"/>
      <c r="O254" s="166"/>
      <c r="P254" s="167">
        <f>SUM(P255:P409)</f>
        <v>0</v>
      </c>
      <c r="Q254" s="166"/>
      <c r="R254" s="167">
        <f>SUM(R255:R409)</f>
        <v>179.70099984999996</v>
      </c>
      <c r="S254" s="166"/>
      <c r="T254" s="168">
        <f>SUM(T255:T409)</f>
        <v>33.869120000000002</v>
      </c>
      <c r="AR254" s="169" t="s">
        <v>84</v>
      </c>
      <c r="AT254" s="170" t="s">
        <v>75</v>
      </c>
      <c r="AU254" s="170" t="s">
        <v>84</v>
      </c>
      <c r="AY254" s="169" t="s">
        <v>162</v>
      </c>
      <c r="BK254" s="171">
        <f>SUM(BK255:BK409)</f>
        <v>0</v>
      </c>
    </row>
    <row r="255" spans="1:65" s="2" customFormat="1" ht="34.799999999999997" customHeight="1">
      <c r="A255" s="35"/>
      <c r="B255" s="36"/>
      <c r="C255" s="174" t="s">
        <v>355</v>
      </c>
      <c r="D255" s="174" t="s">
        <v>164</v>
      </c>
      <c r="E255" s="175" t="s">
        <v>793</v>
      </c>
      <c r="F255" s="176" t="s">
        <v>794</v>
      </c>
      <c r="G255" s="177" t="s">
        <v>255</v>
      </c>
      <c r="H255" s="178">
        <v>81</v>
      </c>
      <c r="I255" s="179"/>
      <c r="J255" s="180">
        <f>ROUND(I255*H255,2)</f>
        <v>0</v>
      </c>
      <c r="K255" s="176" t="s">
        <v>168</v>
      </c>
      <c r="L255" s="40"/>
      <c r="M255" s="181" t="s">
        <v>28</v>
      </c>
      <c r="N255" s="182" t="s">
        <v>47</v>
      </c>
      <c r="O255" s="65"/>
      <c r="P255" s="183">
        <f>O255*H255</f>
        <v>0</v>
      </c>
      <c r="Q255" s="183">
        <v>2.8299999999999999E-2</v>
      </c>
      <c r="R255" s="183">
        <f>Q255*H255</f>
        <v>2.2923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169</v>
      </c>
      <c r="AT255" s="185" t="s">
        <v>164</v>
      </c>
      <c r="AU255" s="185" t="s">
        <v>87</v>
      </c>
      <c r="AY255" s="18" t="s">
        <v>162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84</v>
      </c>
      <c r="BK255" s="186">
        <f>ROUND(I255*H255,2)</f>
        <v>0</v>
      </c>
      <c r="BL255" s="18" t="s">
        <v>169</v>
      </c>
      <c r="BM255" s="185" t="s">
        <v>795</v>
      </c>
    </row>
    <row r="256" spans="1:65" s="2" customFormat="1" ht="10.199999999999999">
      <c r="A256" s="35"/>
      <c r="B256" s="36"/>
      <c r="C256" s="37"/>
      <c r="D256" s="187" t="s">
        <v>171</v>
      </c>
      <c r="E256" s="37"/>
      <c r="F256" s="188" t="s">
        <v>796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171</v>
      </c>
      <c r="AU256" s="18" t="s">
        <v>87</v>
      </c>
    </row>
    <row r="257" spans="1:65" s="15" customFormat="1" ht="10.199999999999999">
      <c r="B257" s="215"/>
      <c r="C257" s="216"/>
      <c r="D257" s="194" t="s">
        <v>173</v>
      </c>
      <c r="E257" s="217" t="s">
        <v>28</v>
      </c>
      <c r="F257" s="218" t="s">
        <v>797</v>
      </c>
      <c r="G257" s="216"/>
      <c r="H257" s="217" t="s">
        <v>28</v>
      </c>
      <c r="I257" s="219"/>
      <c r="J257" s="216"/>
      <c r="K257" s="216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173</v>
      </c>
      <c r="AU257" s="224" t="s">
        <v>87</v>
      </c>
      <c r="AV257" s="15" t="s">
        <v>84</v>
      </c>
      <c r="AW257" s="15" t="s">
        <v>36</v>
      </c>
      <c r="AX257" s="15" t="s">
        <v>76</v>
      </c>
      <c r="AY257" s="224" t="s">
        <v>162</v>
      </c>
    </row>
    <row r="258" spans="1:65" s="13" customFormat="1" ht="10.199999999999999">
      <c r="B258" s="192"/>
      <c r="C258" s="193"/>
      <c r="D258" s="194" t="s">
        <v>173</v>
      </c>
      <c r="E258" s="195" t="s">
        <v>28</v>
      </c>
      <c r="F258" s="196" t="s">
        <v>798</v>
      </c>
      <c r="G258" s="193"/>
      <c r="H258" s="197">
        <v>81</v>
      </c>
      <c r="I258" s="198"/>
      <c r="J258" s="193"/>
      <c r="K258" s="193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173</v>
      </c>
      <c r="AU258" s="203" t="s">
        <v>87</v>
      </c>
      <c r="AV258" s="13" t="s">
        <v>87</v>
      </c>
      <c r="AW258" s="13" t="s">
        <v>36</v>
      </c>
      <c r="AX258" s="13" t="s">
        <v>84</v>
      </c>
      <c r="AY258" s="203" t="s">
        <v>162</v>
      </c>
    </row>
    <row r="259" spans="1:65" s="2" customFormat="1" ht="30" customHeight="1">
      <c r="A259" s="35"/>
      <c r="B259" s="36"/>
      <c r="C259" s="174" t="s">
        <v>360</v>
      </c>
      <c r="D259" s="174" t="s">
        <v>164</v>
      </c>
      <c r="E259" s="175" t="s">
        <v>799</v>
      </c>
      <c r="F259" s="176" t="s">
        <v>800</v>
      </c>
      <c r="G259" s="177" t="s">
        <v>225</v>
      </c>
      <c r="H259" s="178">
        <v>16</v>
      </c>
      <c r="I259" s="179"/>
      <c r="J259" s="180">
        <f>ROUND(I259*H259,2)</f>
        <v>0</v>
      </c>
      <c r="K259" s="176" t="s">
        <v>168</v>
      </c>
      <c r="L259" s="40"/>
      <c r="M259" s="181" t="s">
        <v>28</v>
      </c>
      <c r="N259" s="182" t="s">
        <v>47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169</v>
      </c>
      <c r="AT259" s="185" t="s">
        <v>164</v>
      </c>
      <c r="AU259" s="185" t="s">
        <v>87</v>
      </c>
      <c r="AY259" s="18" t="s">
        <v>162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84</v>
      </c>
      <c r="BK259" s="186">
        <f>ROUND(I259*H259,2)</f>
        <v>0</v>
      </c>
      <c r="BL259" s="18" t="s">
        <v>169</v>
      </c>
      <c r="BM259" s="185" t="s">
        <v>801</v>
      </c>
    </row>
    <row r="260" spans="1:65" s="2" customFormat="1" ht="10.199999999999999">
      <c r="A260" s="35"/>
      <c r="B260" s="36"/>
      <c r="C260" s="37"/>
      <c r="D260" s="187" t="s">
        <v>171</v>
      </c>
      <c r="E260" s="37"/>
      <c r="F260" s="188" t="s">
        <v>802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171</v>
      </c>
      <c r="AU260" s="18" t="s">
        <v>87</v>
      </c>
    </row>
    <row r="261" spans="1:65" s="13" customFormat="1" ht="10.199999999999999">
      <c r="B261" s="192"/>
      <c r="C261" s="193"/>
      <c r="D261" s="194" t="s">
        <v>173</v>
      </c>
      <c r="E261" s="195" t="s">
        <v>28</v>
      </c>
      <c r="F261" s="196" t="s">
        <v>803</v>
      </c>
      <c r="G261" s="193"/>
      <c r="H261" s="197">
        <v>16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173</v>
      </c>
      <c r="AU261" s="203" t="s">
        <v>87</v>
      </c>
      <c r="AV261" s="13" t="s">
        <v>87</v>
      </c>
      <c r="AW261" s="13" t="s">
        <v>36</v>
      </c>
      <c r="AX261" s="13" t="s">
        <v>84</v>
      </c>
      <c r="AY261" s="203" t="s">
        <v>162</v>
      </c>
    </row>
    <row r="262" spans="1:65" s="2" customFormat="1" ht="22.2" customHeight="1">
      <c r="A262" s="35"/>
      <c r="B262" s="36"/>
      <c r="C262" s="225" t="s">
        <v>366</v>
      </c>
      <c r="D262" s="225" t="s">
        <v>228</v>
      </c>
      <c r="E262" s="226" t="s">
        <v>804</v>
      </c>
      <c r="F262" s="227" t="s">
        <v>805</v>
      </c>
      <c r="G262" s="228" t="s">
        <v>225</v>
      </c>
      <c r="H262" s="229">
        <v>16</v>
      </c>
      <c r="I262" s="230"/>
      <c r="J262" s="231">
        <f>ROUND(I262*H262,2)</f>
        <v>0</v>
      </c>
      <c r="K262" s="227" t="s">
        <v>28</v>
      </c>
      <c r="L262" s="232"/>
      <c r="M262" s="233" t="s">
        <v>28</v>
      </c>
      <c r="N262" s="234" t="s">
        <v>47</v>
      </c>
      <c r="O262" s="65"/>
      <c r="P262" s="183">
        <f>O262*H262</f>
        <v>0</v>
      </c>
      <c r="Q262" s="183">
        <v>2.0999999999999999E-3</v>
      </c>
      <c r="R262" s="183">
        <f>Q262*H262</f>
        <v>3.3599999999999998E-2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214</v>
      </c>
      <c r="AT262" s="185" t="s">
        <v>228</v>
      </c>
      <c r="AU262" s="185" t="s">
        <v>87</v>
      </c>
      <c r="AY262" s="18" t="s">
        <v>162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84</v>
      </c>
      <c r="BK262" s="186">
        <f>ROUND(I262*H262,2)</f>
        <v>0</v>
      </c>
      <c r="BL262" s="18" t="s">
        <v>169</v>
      </c>
      <c r="BM262" s="185" t="s">
        <v>806</v>
      </c>
    </row>
    <row r="263" spans="1:65" s="13" customFormat="1" ht="10.199999999999999">
      <c r="B263" s="192"/>
      <c r="C263" s="193"/>
      <c r="D263" s="194" t="s">
        <v>173</v>
      </c>
      <c r="E263" s="195" t="s">
        <v>28</v>
      </c>
      <c r="F263" s="196" t="s">
        <v>803</v>
      </c>
      <c r="G263" s="193"/>
      <c r="H263" s="197">
        <v>16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173</v>
      </c>
      <c r="AU263" s="203" t="s">
        <v>87</v>
      </c>
      <c r="AV263" s="13" t="s">
        <v>87</v>
      </c>
      <c r="AW263" s="13" t="s">
        <v>36</v>
      </c>
      <c r="AX263" s="13" t="s">
        <v>84</v>
      </c>
      <c r="AY263" s="203" t="s">
        <v>162</v>
      </c>
    </row>
    <row r="264" spans="1:65" s="2" customFormat="1" ht="22.2" customHeight="1">
      <c r="A264" s="35"/>
      <c r="B264" s="36"/>
      <c r="C264" s="174" t="s">
        <v>371</v>
      </c>
      <c r="D264" s="174" t="s">
        <v>164</v>
      </c>
      <c r="E264" s="175" t="s">
        <v>807</v>
      </c>
      <c r="F264" s="176" t="s">
        <v>808</v>
      </c>
      <c r="G264" s="177" t="s">
        <v>225</v>
      </c>
      <c r="H264" s="178">
        <v>73</v>
      </c>
      <c r="I264" s="179"/>
      <c r="J264" s="180">
        <f>ROUND(I264*H264,2)</f>
        <v>0</v>
      </c>
      <c r="K264" s="176" t="s">
        <v>168</v>
      </c>
      <c r="L264" s="40"/>
      <c r="M264" s="181" t="s">
        <v>28</v>
      </c>
      <c r="N264" s="182" t="s">
        <v>47</v>
      </c>
      <c r="O264" s="65"/>
      <c r="P264" s="183">
        <f>O264*H264</f>
        <v>0</v>
      </c>
      <c r="Q264" s="183">
        <v>6.9999999999999999E-4</v>
      </c>
      <c r="R264" s="183">
        <f>Q264*H264</f>
        <v>5.11E-2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169</v>
      </c>
      <c r="AT264" s="185" t="s">
        <v>164</v>
      </c>
      <c r="AU264" s="185" t="s">
        <v>87</v>
      </c>
      <c r="AY264" s="18" t="s">
        <v>162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84</v>
      </c>
      <c r="BK264" s="186">
        <f>ROUND(I264*H264,2)</f>
        <v>0</v>
      </c>
      <c r="BL264" s="18" t="s">
        <v>169</v>
      </c>
      <c r="BM264" s="185" t="s">
        <v>809</v>
      </c>
    </row>
    <row r="265" spans="1:65" s="2" customFormat="1" ht="10.199999999999999">
      <c r="A265" s="35"/>
      <c r="B265" s="36"/>
      <c r="C265" s="37"/>
      <c r="D265" s="187" t="s">
        <v>171</v>
      </c>
      <c r="E265" s="37"/>
      <c r="F265" s="188" t="s">
        <v>810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171</v>
      </c>
      <c r="AU265" s="18" t="s">
        <v>87</v>
      </c>
    </row>
    <row r="266" spans="1:65" s="13" customFormat="1" ht="10.199999999999999">
      <c r="B266" s="192"/>
      <c r="C266" s="193"/>
      <c r="D266" s="194" t="s">
        <v>173</v>
      </c>
      <c r="E266" s="195" t="s">
        <v>28</v>
      </c>
      <c r="F266" s="196" t="s">
        <v>811</v>
      </c>
      <c r="G266" s="193"/>
      <c r="H266" s="197">
        <v>73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173</v>
      </c>
      <c r="AU266" s="203" t="s">
        <v>87</v>
      </c>
      <c r="AV266" s="13" t="s">
        <v>87</v>
      </c>
      <c r="AW266" s="13" t="s">
        <v>36</v>
      </c>
      <c r="AX266" s="13" t="s">
        <v>84</v>
      </c>
      <c r="AY266" s="203" t="s">
        <v>162</v>
      </c>
    </row>
    <row r="267" spans="1:65" s="2" customFormat="1" ht="19.8" customHeight="1">
      <c r="A267" s="35"/>
      <c r="B267" s="36"/>
      <c r="C267" s="225" t="s">
        <v>378</v>
      </c>
      <c r="D267" s="225" t="s">
        <v>228</v>
      </c>
      <c r="E267" s="226" t="s">
        <v>812</v>
      </c>
      <c r="F267" s="227" t="s">
        <v>813</v>
      </c>
      <c r="G267" s="228" t="s">
        <v>225</v>
      </c>
      <c r="H267" s="229">
        <v>2</v>
      </c>
      <c r="I267" s="230"/>
      <c r="J267" s="231">
        <f>ROUND(I267*H267,2)</f>
        <v>0</v>
      </c>
      <c r="K267" s="227" t="s">
        <v>28</v>
      </c>
      <c r="L267" s="232"/>
      <c r="M267" s="233" t="s">
        <v>28</v>
      </c>
      <c r="N267" s="234" t="s">
        <v>47</v>
      </c>
      <c r="O267" s="65"/>
      <c r="P267" s="183">
        <f>O267*H267</f>
        <v>0</v>
      </c>
      <c r="Q267" s="183">
        <v>5.0000000000000001E-3</v>
      </c>
      <c r="R267" s="183">
        <f>Q267*H267</f>
        <v>0.01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214</v>
      </c>
      <c r="AT267" s="185" t="s">
        <v>228</v>
      </c>
      <c r="AU267" s="185" t="s">
        <v>87</v>
      </c>
      <c r="AY267" s="18" t="s">
        <v>162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84</v>
      </c>
      <c r="BK267" s="186">
        <f>ROUND(I267*H267,2)</f>
        <v>0</v>
      </c>
      <c r="BL267" s="18" t="s">
        <v>169</v>
      </c>
      <c r="BM267" s="185" t="s">
        <v>814</v>
      </c>
    </row>
    <row r="268" spans="1:65" s="13" customFormat="1" ht="10.199999999999999">
      <c r="B268" s="192"/>
      <c r="C268" s="193"/>
      <c r="D268" s="194" t="s">
        <v>173</v>
      </c>
      <c r="E268" s="195" t="s">
        <v>28</v>
      </c>
      <c r="F268" s="196" t="s">
        <v>87</v>
      </c>
      <c r="G268" s="193"/>
      <c r="H268" s="197">
        <v>2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173</v>
      </c>
      <c r="AU268" s="203" t="s">
        <v>87</v>
      </c>
      <c r="AV268" s="13" t="s">
        <v>87</v>
      </c>
      <c r="AW268" s="13" t="s">
        <v>36</v>
      </c>
      <c r="AX268" s="13" t="s">
        <v>76</v>
      </c>
      <c r="AY268" s="203" t="s">
        <v>162</v>
      </c>
    </row>
    <row r="269" spans="1:65" s="14" customFormat="1" ht="10.199999999999999">
      <c r="B269" s="204"/>
      <c r="C269" s="205"/>
      <c r="D269" s="194" t="s">
        <v>173</v>
      </c>
      <c r="E269" s="206" t="s">
        <v>28</v>
      </c>
      <c r="F269" s="207" t="s">
        <v>176</v>
      </c>
      <c r="G269" s="205"/>
      <c r="H269" s="208">
        <v>2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173</v>
      </c>
      <c r="AU269" s="214" t="s">
        <v>87</v>
      </c>
      <c r="AV269" s="14" t="s">
        <v>169</v>
      </c>
      <c r="AW269" s="14" t="s">
        <v>36</v>
      </c>
      <c r="AX269" s="14" t="s">
        <v>84</v>
      </c>
      <c r="AY269" s="214" t="s">
        <v>162</v>
      </c>
    </row>
    <row r="270" spans="1:65" s="2" customFormat="1" ht="19.8" customHeight="1">
      <c r="A270" s="35"/>
      <c r="B270" s="36"/>
      <c r="C270" s="225" t="s">
        <v>383</v>
      </c>
      <c r="D270" s="225" t="s">
        <v>228</v>
      </c>
      <c r="E270" s="226" t="s">
        <v>815</v>
      </c>
      <c r="F270" s="227" t="s">
        <v>816</v>
      </c>
      <c r="G270" s="228" t="s">
        <v>225</v>
      </c>
      <c r="H270" s="229">
        <v>1</v>
      </c>
      <c r="I270" s="230"/>
      <c r="J270" s="231">
        <f>ROUND(I270*H270,2)</f>
        <v>0</v>
      </c>
      <c r="K270" s="227" t="s">
        <v>28</v>
      </c>
      <c r="L270" s="232"/>
      <c r="M270" s="233" t="s">
        <v>28</v>
      </c>
      <c r="N270" s="234" t="s">
        <v>47</v>
      </c>
      <c r="O270" s="65"/>
      <c r="P270" s="183">
        <f>O270*H270</f>
        <v>0</v>
      </c>
      <c r="Q270" s="183">
        <v>4.0000000000000001E-3</v>
      </c>
      <c r="R270" s="183">
        <f>Q270*H270</f>
        <v>4.0000000000000001E-3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214</v>
      </c>
      <c r="AT270" s="185" t="s">
        <v>228</v>
      </c>
      <c r="AU270" s="185" t="s">
        <v>87</v>
      </c>
      <c r="AY270" s="18" t="s">
        <v>162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84</v>
      </c>
      <c r="BK270" s="186">
        <f>ROUND(I270*H270,2)</f>
        <v>0</v>
      </c>
      <c r="BL270" s="18" t="s">
        <v>169</v>
      </c>
      <c r="BM270" s="185" t="s">
        <v>817</v>
      </c>
    </row>
    <row r="271" spans="1:65" s="15" customFormat="1" ht="10.199999999999999">
      <c r="B271" s="215"/>
      <c r="C271" s="216"/>
      <c r="D271" s="194" t="s">
        <v>173</v>
      </c>
      <c r="E271" s="217" t="s">
        <v>28</v>
      </c>
      <c r="F271" s="218" t="s">
        <v>818</v>
      </c>
      <c r="G271" s="216"/>
      <c r="H271" s="217" t="s">
        <v>28</v>
      </c>
      <c r="I271" s="219"/>
      <c r="J271" s="216"/>
      <c r="K271" s="216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173</v>
      </c>
      <c r="AU271" s="224" t="s">
        <v>87</v>
      </c>
      <c r="AV271" s="15" t="s">
        <v>84</v>
      </c>
      <c r="AW271" s="15" t="s">
        <v>36</v>
      </c>
      <c r="AX271" s="15" t="s">
        <v>76</v>
      </c>
      <c r="AY271" s="224" t="s">
        <v>162</v>
      </c>
    </row>
    <row r="272" spans="1:65" s="13" customFormat="1" ht="10.199999999999999">
      <c r="B272" s="192"/>
      <c r="C272" s="193"/>
      <c r="D272" s="194" t="s">
        <v>173</v>
      </c>
      <c r="E272" s="195" t="s">
        <v>28</v>
      </c>
      <c r="F272" s="196" t="s">
        <v>84</v>
      </c>
      <c r="G272" s="193"/>
      <c r="H272" s="197">
        <v>1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173</v>
      </c>
      <c r="AU272" s="203" t="s">
        <v>87</v>
      </c>
      <c r="AV272" s="13" t="s">
        <v>87</v>
      </c>
      <c r="AW272" s="13" t="s">
        <v>36</v>
      </c>
      <c r="AX272" s="13" t="s">
        <v>76</v>
      </c>
      <c r="AY272" s="203" t="s">
        <v>162</v>
      </c>
    </row>
    <row r="273" spans="1:65" s="14" customFormat="1" ht="10.199999999999999">
      <c r="B273" s="204"/>
      <c r="C273" s="205"/>
      <c r="D273" s="194" t="s">
        <v>173</v>
      </c>
      <c r="E273" s="206" t="s">
        <v>28</v>
      </c>
      <c r="F273" s="207" t="s">
        <v>176</v>
      </c>
      <c r="G273" s="205"/>
      <c r="H273" s="208">
        <v>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173</v>
      </c>
      <c r="AU273" s="214" t="s">
        <v>87</v>
      </c>
      <c r="AV273" s="14" t="s">
        <v>169</v>
      </c>
      <c r="AW273" s="14" t="s">
        <v>36</v>
      </c>
      <c r="AX273" s="14" t="s">
        <v>84</v>
      </c>
      <c r="AY273" s="214" t="s">
        <v>162</v>
      </c>
    </row>
    <row r="274" spans="1:65" s="2" customFormat="1" ht="14.4" customHeight="1">
      <c r="A274" s="35"/>
      <c r="B274" s="36"/>
      <c r="C274" s="225" t="s">
        <v>387</v>
      </c>
      <c r="D274" s="225" t="s">
        <v>228</v>
      </c>
      <c r="E274" s="226" t="s">
        <v>819</v>
      </c>
      <c r="F274" s="227" t="s">
        <v>820</v>
      </c>
      <c r="G274" s="228" t="s">
        <v>225</v>
      </c>
      <c r="H274" s="229">
        <v>14</v>
      </c>
      <c r="I274" s="230"/>
      <c r="J274" s="231">
        <f>ROUND(I274*H274,2)</f>
        <v>0</v>
      </c>
      <c r="K274" s="227" t="s">
        <v>28</v>
      </c>
      <c r="L274" s="232"/>
      <c r="M274" s="233" t="s">
        <v>28</v>
      </c>
      <c r="N274" s="234" t="s">
        <v>47</v>
      </c>
      <c r="O274" s="65"/>
      <c r="P274" s="183">
        <f>O274*H274</f>
        <v>0</v>
      </c>
      <c r="Q274" s="183">
        <v>6.0000000000000001E-3</v>
      </c>
      <c r="R274" s="183">
        <f>Q274*H274</f>
        <v>8.4000000000000005E-2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214</v>
      </c>
      <c r="AT274" s="185" t="s">
        <v>228</v>
      </c>
      <c r="AU274" s="185" t="s">
        <v>87</v>
      </c>
      <c r="AY274" s="18" t="s">
        <v>162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84</v>
      </c>
      <c r="BK274" s="186">
        <f>ROUND(I274*H274,2)</f>
        <v>0</v>
      </c>
      <c r="BL274" s="18" t="s">
        <v>169</v>
      </c>
      <c r="BM274" s="185" t="s">
        <v>821</v>
      </c>
    </row>
    <row r="275" spans="1:65" s="15" customFormat="1" ht="10.199999999999999">
      <c r="B275" s="215"/>
      <c r="C275" s="216"/>
      <c r="D275" s="194" t="s">
        <v>173</v>
      </c>
      <c r="E275" s="217" t="s">
        <v>28</v>
      </c>
      <c r="F275" s="218" t="s">
        <v>822</v>
      </c>
      <c r="G275" s="216"/>
      <c r="H275" s="217" t="s">
        <v>28</v>
      </c>
      <c r="I275" s="219"/>
      <c r="J275" s="216"/>
      <c r="K275" s="216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173</v>
      </c>
      <c r="AU275" s="224" t="s">
        <v>87</v>
      </c>
      <c r="AV275" s="15" t="s">
        <v>84</v>
      </c>
      <c r="AW275" s="15" t="s">
        <v>36</v>
      </c>
      <c r="AX275" s="15" t="s">
        <v>76</v>
      </c>
      <c r="AY275" s="224" t="s">
        <v>162</v>
      </c>
    </row>
    <row r="276" spans="1:65" s="13" customFormat="1" ht="10.199999999999999">
      <c r="B276" s="192"/>
      <c r="C276" s="193"/>
      <c r="D276" s="194" t="s">
        <v>173</v>
      </c>
      <c r="E276" s="195" t="s">
        <v>28</v>
      </c>
      <c r="F276" s="196" t="s">
        <v>252</v>
      </c>
      <c r="G276" s="193"/>
      <c r="H276" s="197">
        <v>14</v>
      </c>
      <c r="I276" s="198"/>
      <c r="J276" s="193"/>
      <c r="K276" s="193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173</v>
      </c>
      <c r="AU276" s="203" t="s">
        <v>87</v>
      </c>
      <c r="AV276" s="13" t="s">
        <v>87</v>
      </c>
      <c r="AW276" s="13" t="s">
        <v>36</v>
      </c>
      <c r="AX276" s="13" t="s">
        <v>76</v>
      </c>
      <c r="AY276" s="203" t="s">
        <v>162</v>
      </c>
    </row>
    <row r="277" spans="1:65" s="14" customFormat="1" ht="10.199999999999999">
      <c r="B277" s="204"/>
      <c r="C277" s="205"/>
      <c r="D277" s="194" t="s">
        <v>173</v>
      </c>
      <c r="E277" s="206" t="s">
        <v>28</v>
      </c>
      <c r="F277" s="207" t="s">
        <v>176</v>
      </c>
      <c r="G277" s="205"/>
      <c r="H277" s="208">
        <v>14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173</v>
      </c>
      <c r="AU277" s="214" t="s">
        <v>87</v>
      </c>
      <c r="AV277" s="14" t="s">
        <v>169</v>
      </c>
      <c r="AW277" s="14" t="s">
        <v>36</v>
      </c>
      <c r="AX277" s="14" t="s">
        <v>84</v>
      </c>
      <c r="AY277" s="214" t="s">
        <v>162</v>
      </c>
    </row>
    <row r="278" spans="1:65" s="2" customFormat="1" ht="14.4" customHeight="1">
      <c r="A278" s="35"/>
      <c r="B278" s="36"/>
      <c r="C278" s="225" t="s">
        <v>394</v>
      </c>
      <c r="D278" s="225" t="s">
        <v>228</v>
      </c>
      <c r="E278" s="226" t="s">
        <v>823</v>
      </c>
      <c r="F278" s="227" t="s">
        <v>824</v>
      </c>
      <c r="G278" s="228" t="s">
        <v>225</v>
      </c>
      <c r="H278" s="229">
        <v>8</v>
      </c>
      <c r="I278" s="230"/>
      <c r="J278" s="231">
        <f>ROUND(I278*H278,2)</f>
        <v>0</v>
      </c>
      <c r="K278" s="227" t="s">
        <v>28</v>
      </c>
      <c r="L278" s="232"/>
      <c r="M278" s="233" t="s">
        <v>28</v>
      </c>
      <c r="N278" s="234" t="s">
        <v>47</v>
      </c>
      <c r="O278" s="65"/>
      <c r="P278" s="183">
        <f>O278*H278</f>
        <v>0</v>
      </c>
      <c r="Q278" s="183">
        <v>4.0000000000000001E-3</v>
      </c>
      <c r="R278" s="183">
        <f>Q278*H278</f>
        <v>3.2000000000000001E-2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214</v>
      </c>
      <c r="AT278" s="185" t="s">
        <v>228</v>
      </c>
      <c r="AU278" s="185" t="s">
        <v>87</v>
      </c>
      <c r="AY278" s="18" t="s">
        <v>162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84</v>
      </c>
      <c r="BK278" s="186">
        <f>ROUND(I278*H278,2)</f>
        <v>0</v>
      </c>
      <c r="BL278" s="18" t="s">
        <v>169</v>
      </c>
      <c r="BM278" s="185" t="s">
        <v>825</v>
      </c>
    </row>
    <row r="279" spans="1:65" s="15" customFormat="1" ht="10.199999999999999">
      <c r="B279" s="215"/>
      <c r="C279" s="216"/>
      <c r="D279" s="194" t="s">
        <v>173</v>
      </c>
      <c r="E279" s="217" t="s">
        <v>28</v>
      </c>
      <c r="F279" s="218" t="s">
        <v>826</v>
      </c>
      <c r="G279" s="216"/>
      <c r="H279" s="217" t="s">
        <v>28</v>
      </c>
      <c r="I279" s="219"/>
      <c r="J279" s="216"/>
      <c r="K279" s="216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173</v>
      </c>
      <c r="AU279" s="224" t="s">
        <v>87</v>
      </c>
      <c r="AV279" s="15" t="s">
        <v>84</v>
      </c>
      <c r="AW279" s="15" t="s">
        <v>36</v>
      </c>
      <c r="AX279" s="15" t="s">
        <v>76</v>
      </c>
      <c r="AY279" s="224" t="s">
        <v>162</v>
      </c>
    </row>
    <row r="280" spans="1:65" s="13" customFormat="1" ht="10.199999999999999">
      <c r="B280" s="192"/>
      <c r="C280" s="193"/>
      <c r="D280" s="194" t="s">
        <v>173</v>
      </c>
      <c r="E280" s="195" t="s">
        <v>28</v>
      </c>
      <c r="F280" s="196" t="s">
        <v>169</v>
      </c>
      <c r="G280" s="193"/>
      <c r="H280" s="197">
        <v>4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173</v>
      </c>
      <c r="AU280" s="203" t="s">
        <v>87</v>
      </c>
      <c r="AV280" s="13" t="s">
        <v>87</v>
      </c>
      <c r="AW280" s="13" t="s">
        <v>36</v>
      </c>
      <c r="AX280" s="13" t="s">
        <v>76</v>
      </c>
      <c r="AY280" s="203" t="s">
        <v>162</v>
      </c>
    </row>
    <row r="281" spans="1:65" s="15" customFormat="1" ht="10.199999999999999">
      <c r="B281" s="215"/>
      <c r="C281" s="216"/>
      <c r="D281" s="194" t="s">
        <v>173</v>
      </c>
      <c r="E281" s="217" t="s">
        <v>28</v>
      </c>
      <c r="F281" s="218" t="s">
        <v>827</v>
      </c>
      <c r="G281" s="216"/>
      <c r="H281" s="217" t="s">
        <v>28</v>
      </c>
      <c r="I281" s="219"/>
      <c r="J281" s="216"/>
      <c r="K281" s="216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173</v>
      </c>
      <c r="AU281" s="224" t="s">
        <v>87</v>
      </c>
      <c r="AV281" s="15" t="s">
        <v>84</v>
      </c>
      <c r="AW281" s="15" t="s">
        <v>36</v>
      </c>
      <c r="AX281" s="15" t="s">
        <v>76</v>
      </c>
      <c r="AY281" s="224" t="s">
        <v>162</v>
      </c>
    </row>
    <row r="282" spans="1:65" s="13" customFormat="1" ht="10.199999999999999">
      <c r="B282" s="192"/>
      <c r="C282" s="193"/>
      <c r="D282" s="194" t="s">
        <v>173</v>
      </c>
      <c r="E282" s="195" t="s">
        <v>28</v>
      </c>
      <c r="F282" s="196" t="s">
        <v>169</v>
      </c>
      <c r="G282" s="193"/>
      <c r="H282" s="197">
        <v>4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173</v>
      </c>
      <c r="AU282" s="203" t="s">
        <v>87</v>
      </c>
      <c r="AV282" s="13" t="s">
        <v>87</v>
      </c>
      <c r="AW282" s="13" t="s">
        <v>36</v>
      </c>
      <c r="AX282" s="13" t="s">
        <v>76</v>
      </c>
      <c r="AY282" s="203" t="s">
        <v>162</v>
      </c>
    </row>
    <row r="283" spans="1:65" s="14" customFormat="1" ht="10.199999999999999">
      <c r="B283" s="204"/>
      <c r="C283" s="205"/>
      <c r="D283" s="194" t="s">
        <v>173</v>
      </c>
      <c r="E283" s="206" t="s">
        <v>28</v>
      </c>
      <c r="F283" s="207" t="s">
        <v>176</v>
      </c>
      <c r="G283" s="205"/>
      <c r="H283" s="208">
        <v>8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173</v>
      </c>
      <c r="AU283" s="214" t="s">
        <v>87</v>
      </c>
      <c r="AV283" s="14" t="s">
        <v>169</v>
      </c>
      <c r="AW283" s="14" t="s">
        <v>36</v>
      </c>
      <c r="AX283" s="14" t="s">
        <v>84</v>
      </c>
      <c r="AY283" s="214" t="s">
        <v>162</v>
      </c>
    </row>
    <row r="284" spans="1:65" s="2" customFormat="1" ht="22.2" customHeight="1">
      <c r="A284" s="35"/>
      <c r="B284" s="36"/>
      <c r="C284" s="225" t="s">
        <v>398</v>
      </c>
      <c r="D284" s="225" t="s">
        <v>228</v>
      </c>
      <c r="E284" s="226" t="s">
        <v>828</v>
      </c>
      <c r="F284" s="227" t="s">
        <v>829</v>
      </c>
      <c r="G284" s="228" t="s">
        <v>225</v>
      </c>
      <c r="H284" s="229">
        <v>41</v>
      </c>
      <c r="I284" s="230"/>
      <c r="J284" s="231">
        <f>ROUND(I284*H284,2)</f>
        <v>0</v>
      </c>
      <c r="K284" s="227" t="s">
        <v>28</v>
      </c>
      <c r="L284" s="232"/>
      <c r="M284" s="233" t="s">
        <v>28</v>
      </c>
      <c r="N284" s="234" t="s">
        <v>47</v>
      </c>
      <c r="O284" s="65"/>
      <c r="P284" s="183">
        <f>O284*H284</f>
        <v>0</v>
      </c>
      <c r="Q284" s="183">
        <v>4.0000000000000001E-3</v>
      </c>
      <c r="R284" s="183">
        <f>Q284*H284</f>
        <v>0.16400000000000001</v>
      </c>
      <c r="S284" s="183">
        <v>0</v>
      </c>
      <c r="T284" s="18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214</v>
      </c>
      <c r="AT284" s="185" t="s">
        <v>228</v>
      </c>
      <c r="AU284" s="185" t="s">
        <v>87</v>
      </c>
      <c r="AY284" s="18" t="s">
        <v>162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84</v>
      </c>
      <c r="BK284" s="186">
        <f>ROUND(I284*H284,2)</f>
        <v>0</v>
      </c>
      <c r="BL284" s="18" t="s">
        <v>169</v>
      </c>
      <c r="BM284" s="185" t="s">
        <v>830</v>
      </c>
    </row>
    <row r="285" spans="1:65" s="15" customFormat="1" ht="10.199999999999999">
      <c r="B285" s="215"/>
      <c r="C285" s="216"/>
      <c r="D285" s="194" t="s">
        <v>173</v>
      </c>
      <c r="E285" s="217" t="s">
        <v>28</v>
      </c>
      <c r="F285" s="218" t="s">
        <v>831</v>
      </c>
      <c r="G285" s="216"/>
      <c r="H285" s="217" t="s">
        <v>28</v>
      </c>
      <c r="I285" s="219"/>
      <c r="J285" s="216"/>
      <c r="K285" s="216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173</v>
      </c>
      <c r="AU285" s="224" t="s">
        <v>87</v>
      </c>
      <c r="AV285" s="15" t="s">
        <v>84</v>
      </c>
      <c r="AW285" s="15" t="s">
        <v>36</v>
      </c>
      <c r="AX285" s="15" t="s">
        <v>76</v>
      </c>
      <c r="AY285" s="224" t="s">
        <v>162</v>
      </c>
    </row>
    <row r="286" spans="1:65" s="13" customFormat="1" ht="10.199999999999999">
      <c r="B286" s="192"/>
      <c r="C286" s="193"/>
      <c r="D286" s="194" t="s">
        <v>173</v>
      </c>
      <c r="E286" s="195" t="s">
        <v>28</v>
      </c>
      <c r="F286" s="196" t="s">
        <v>87</v>
      </c>
      <c r="G286" s="193"/>
      <c r="H286" s="197">
        <v>2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173</v>
      </c>
      <c r="AU286" s="203" t="s">
        <v>87</v>
      </c>
      <c r="AV286" s="13" t="s">
        <v>87</v>
      </c>
      <c r="AW286" s="13" t="s">
        <v>36</v>
      </c>
      <c r="AX286" s="13" t="s">
        <v>76</v>
      </c>
      <c r="AY286" s="203" t="s">
        <v>162</v>
      </c>
    </row>
    <row r="287" spans="1:65" s="15" customFormat="1" ht="10.199999999999999">
      <c r="B287" s="215"/>
      <c r="C287" s="216"/>
      <c r="D287" s="194" t="s">
        <v>173</v>
      </c>
      <c r="E287" s="217" t="s">
        <v>28</v>
      </c>
      <c r="F287" s="218" t="s">
        <v>832</v>
      </c>
      <c r="G287" s="216"/>
      <c r="H287" s="217" t="s">
        <v>28</v>
      </c>
      <c r="I287" s="219"/>
      <c r="J287" s="216"/>
      <c r="K287" s="216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173</v>
      </c>
      <c r="AU287" s="224" t="s">
        <v>87</v>
      </c>
      <c r="AV287" s="15" t="s">
        <v>84</v>
      </c>
      <c r="AW287" s="15" t="s">
        <v>36</v>
      </c>
      <c r="AX287" s="15" t="s">
        <v>76</v>
      </c>
      <c r="AY287" s="224" t="s">
        <v>162</v>
      </c>
    </row>
    <row r="288" spans="1:65" s="13" customFormat="1" ht="10.199999999999999">
      <c r="B288" s="192"/>
      <c r="C288" s="193"/>
      <c r="D288" s="194" t="s">
        <v>173</v>
      </c>
      <c r="E288" s="195" t="s">
        <v>28</v>
      </c>
      <c r="F288" s="196" t="s">
        <v>87</v>
      </c>
      <c r="G288" s="193"/>
      <c r="H288" s="197">
        <v>2</v>
      </c>
      <c r="I288" s="198"/>
      <c r="J288" s="193"/>
      <c r="K288" s="193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173</v>
      </c>
      <c r="AU288" s="203" t="s">
        <v>87</v>
      </c>
      <c r="AV288" s="13" t="s">
        <v>87</v>
      </c>
      <c r="AW288" s="13" t="s">
        <v>36</v>
      </c>
      <c r="AX288" s="13" t="s">
        <v>76</v>
      </c>
      <c r="AY288" s="203" t="s">
        <v>162</v>
      </c>
    </row>
    <row r="289" spans="1:65" s="15" customFormat="1" ht="10.199999999999999">
      <c r="B289" s="215"/>
      <c r="C289" s="216"/>
      <c r="D289" s="194" t="s">
        <v>173</v>
      </c>
      <c r="E289" s="217" t="s">
        <v>28</v>
      </c>
      <c r="F289" s="218" t="s">
        <v>833</v>
      </c>
      <c r="G289" s="216"/>
      <c r="H289" s="217" t="s">
        <v>28</v>
      </c>
      <c r="I289" s="219"/>
      <c r="J289" s="216"/>
      <c r="K289" s="216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173</v>
      </c>
      <c r="AU289" s="224" t="s">
        <v>87</v>
      </c>
      <c r="AV289" s="15" t="s">
        <v>84</v>
      </c>
      <c r="AW289" s="15" t="s">
        <v>36</v>
      </c>
      <c r="AX289" s="15" t="s">
        <v>76</v>
      </c>
      <c r="AY289" s="224" t="s">
        <v>162</v>
      </c>
    </row>
    <row r="290" spans="1:65" s="13" customFormat="1" ht="10.199999999999999">
      <c r="B290" s="192"/>
      <c r="C290" s="193"/>
      <c r="D290" s="194" t="s">
        <v>173</v>
      </c>
      <c r="E290" s="195" t="s">
        <v>28</v>
      </c>
      <c r="F290" s="196" t="s">
        <v>263</v>
      </c>
      <c r="G290" s="193"/>
      <c r="H290" s="197">
        <v>16</v>
      </c>
      <c r="I290" s="198"/>
      <c r="J290" s="193"/>
      <c r="K290" s="193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173</v>
      </c>
      <c r="AU290" s="203" t="s">
        <v>87</v>
      </c>
      <c r="AV290" s="13" t="s">
        <v>87</v>
      </c>
      <c r="AW290" s="13" t="s">
        <v>36</v>
      </c>
      <c r="AX290" s="13" t="s">
        <v>76</v>
      </c>
      <c r="AY290" s="203" t="s">
        <v>162</v>
      </c>
    </row>
    <row r="291" spans="1:65" s="15" customFormat="1" ht="10.199999999999999">
      <c r="B291" s="215"/>
      <c r="C291" s="216"/>
      <c r="D291" s="194" t="s">
        <v>173</v>
      </c>
      <c r="E291" s="217" t="s">
        <v>28</v>
      </c>
      <c r="F291" s="218" t="s">
        <v>834</v>
      </c>
      <c r="G291" s="216"/>
      <c r="H291" s="217" t="s">
        <v>28</v>
      </c>
      <c r="I291" s="219"/>
      <c r="J291" s="216"/>
      <c r="K291" s="216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173</v>
      </c>
      <c r="AU291" s="224" t="s">
        <v>87</v>
      </c>
      <c r="AV291" s="15" t="s">
        <v>84</v>
      </c>
      <c r="AW291" s="15" t="s">
        <v>36</v>
      </c>
      <c r="AX291" s="15" t="s">
        <v>76</v>
      </c>
      <c r="AY291" s="224" t="s">
        <v>162</v>
      </c>
    </row>
    <row r="292" spans="1:65" s="13" customFormat="1" ht="10.199999999999999">
      <c r="B292" s="192"/>
      <c r="C292" s="193"/>
      <c r="D292" s="194" t="s">
        <v>173</v>
      </c>
      <c r="E292" s="195" t="s">
        <v>28</v>
      </c>
      <c r="F292" s="196" t="s">
        <v>276</v>
      </c>
      <c r="G292" s="193"/>
      <c r="H292" s="197">
        <v>19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173</v>
      </c>
      <c r="AU292" s="203" t="s">
        <v>87</v>
      </c>
      <c r="AV292" s="13" t="s">
        <v>87</v>
      </c>
      <c r="AW292" s="13" t="s">
        <v>36</v>
      </c>
      <c r="AX292" s="13" t="s">
        <v>76</v>
      </c>
      <c r="AY292" s="203" t="s">
        <v>162</v>
      </c>
    </row>
    <row r="293" spans="1:65" s="15" customFormat="1" ht="10.199999999999999">
      <c r="B293" s="215"/>
      <c r="C293" s="216"/>
      <c r="D293" s="194" t="s">
        <v>173</v>
      </c>
      <c r="E293" s="217" t="s">
        <v>28</v>
      </c>
      <c r="F293" s="218" t="s">
        <v>835</v>
      </c>
      <c r="G293" s="216"/>
      <c r="H293" s="217" t="s">
        <v>28</v>
      </c>
      <c r="I293" s="219"/>
      <c r="J293" s="216"/>
      <c r="K293" s="216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173</v>
      </c>
      <c r="AU293" s="224" t="s">
        <v>87</v>
      </c>
      <c r="AV293" s="15" t="s">
        <v>84</v>
      </c>
      <c r="AW293" s="15" t="s">
        <v>36</v>
      </c>
      <c r="AX293" s="15" t="s">
        <v>76</v>
      </c>
      <c r="AY293" s="224" t="s">
        <v>162</v>
      </c>
    </row>
    <row r="294" spans="1:65" s="13" customFormat="1" ht="10.199999999999999">
      <c r="B294" s="192"/>
      <c r="C294" s="193"/>
      <c r="D294" s="194" t="s">
        <v>173</v>
      </c>
      <c r="E294" s="195" t="s">
        <v>28</v>
      </c>
      <c r="F294" s="196" t="s">
        <v>84</v>
      </c>
      <c r="G294" s="193"/>
      <c r="H294" s="197">
        <v>1</v>
      </c>
      <c r="I294" s="198"/>
      <c r="J294" s="193"/>
      <c r="K294" s="193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173</v>
      </c>
      <c r="AU294" s="203" t="s">
        <v>87</v>
      </c>
      <c r="AV294" s="13" t="s">
        <v>87</v>
      </c>
      <c r="AW294" s="13" t="s">
        <v>36</v>
      </c>
      <c r="AX294" s="13" t="s">
        <v>76</v>
      </c>
      <c r="AY294" s="203" t="s">
        <v>162</v>
      </c>
    </row>
    <row r="295" spans="1:65" s="15" customFormat="1" ht="10.199999999999999">
      <c r="B295" s="215"/>
      <c r="C295" s="216"/>
      <c r="D295" s="194" t="s">
        <v>173</v>
      </c>
      <c r="E295" s="217" t="s">
        <v>28</v>
      </c>
      <c r="F295" s="218" t="s">
        <v>836</v>
      </c>
      <c r="G295" s="216"/>
      <c r="H295" s="217" t="s">
        <v>28</v>
      </c>
      <c r="I295" s="219"/>
      <c r="J295" s="216"/>
      <c r="K295" s="216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173</v>
      </c>
      <c r="AU295" s="224" t="s">
        <v>87</v>
      </c>
      <c r="AV295" s="15" t="s">
        <v>84</v>
      </c>
      <c r="AW295" s="15" t="s">
        <v>36</v>
      </c>
      <c r="AX295" s="15" t="s">
        <v>76</v>
      </c>
      <c r="AY295" s="224" t="s">
        <v>162</v>
      </c>
    </row>
    <row r="296" spans="1:65" s="13" customFormat="1" ht="10.199999999999999">
      <c r="B296" s="192"/>
      <c r="C296" s="193"/>
      <c r="D296" s="194" t="s">
        <v>173</v>
      </c>
      <c r="E296" s="195" t="s">
        <v>28</v>
      </c>
      <c r="F296" s="196" t="s">
        <v>84</v>
      </c>
      <c r="G296" s="193"/>
      <c r="H296" s="197">
        <v>1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173</v>
      </c>
      <c r="AU296" s="203" t="s">
        <v>87</v>
      </c>
      <c r="AV296" s="13" t="s">
        <v>87</v>
      </c>
      <c r="AW296" s="13" t="s">
        <v>36</v>
      </c>
      <c r="AX296" s="13" t="s">
        <v>76</v>
      </c>
      <c r="AY296" s="203" t="s">
        <v>162</v>
      </c>
    </row>
    <row r="297" spans="1:65" s="14" customFormat="1" ht="10.199999999999999">
      <c r="B297" s="204"/>
      <c r="C297" s="205"/>
      <c r="D297" s="194" t="s">
        <v>173</v>
      </c>
      <c r="E297" s="206" t="s">
        <v>28</v>
      </c>
      <c r="F297" s="207" t="s">
        <v>176</v>
      </c>
      <c r="G297" s="205"/>
      <c r="H297" s="208">
        <v>41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173</v>
      </c>
      <c r="AU297" s="214" t="s">
        <v>87</v>
      </c>
      <c r="AV297" s="14" t="s">
        <v>169</v>
      </c>
      <c r="AW297" s="14" t="s">
        <v>36</v>
      </c>
      <c r="AX297" s="14" t="s">
        <v>84</v>
      </c>
      <c r="AY297" s="214" t="s">
        <v>162</v>
      </c>
    </row>
    <row r="298" spans="1:65" s="2" customFormat="1" ht="14.4" customHeight="1">
      <c r="A298" s="35"/>
      <c r="B298" s="36"/>
      <c r="C298" s="225" t="s">
        <v>405</v>
      </c>
      <c r="D298" s="225" t="s">
        <v>228</v>
      </c>
      <c r="E298" s="226" t="s">
        <v>837</v>
      </c>
      <c r="F298" s="227" t="s">
        <v>838</v>
      </c>
      <c r="G298" s="228" t="s">
        <v>225</v>
      </c>
      <c r="H298" s="229">
        <v>2</v>
      </c>
      <c r="I298" s="230"/>
      <c r="J298" s="231">
        <f>ROUND(I298*H298,2)</f>
        <v>0</v>
      </c>
      <c r="K298" s="227" t="s">
        <v>28</v>
      </c>
      <c r="L298" s="232"/>
      <c r="M298" s="233" t="s">
        <v>28</v>
      </c>
      <c r="N298" s="234" t="s">
        <v>47</v>
      </c>
      <c r="O298" s="65"/>
      <c r="P298" s="183">
        <f>O298*H298</f>
        <v>0</v>
      </c>
      <c r="Q298" s="183">
        <v>6.0000000000000001E-3</v>
      </c>
      <c r="R298" s="183">
        <f>Q298*H298</f>
        <v>1.2E-2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214</v>
      </c>
      <c r="AT298" s="185" t="s">
        <v>228</v>
      </c>
      <c r="AU298" s="185" t="s">
        <v>87</v>
      </c>
      <c r="AY298" s="18" t="s">
        <v>162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84</v>
      </c>
      <c r="BK298" s="186">
        <f>ROUND(I298*H298,2)</f>
        <v>0</v>
      </c>
      <c r="BL298" s="18" t="s">
        <v>169</v>
      </c>
      <c r="BM298" s="185" t="s">
        <v>839</v>
      </c>
    </row>
    <row r="299" spans="1:65" s="15" customFormat="1" ht="10.199999999999999">
      <c r="B299" s="215"/>
      <c r="C299" s="216"/>
      <c r="D299" s="194" t="s">
        <v>173</v>
      </c>
      <c r="E299" s="217" t="s">
        <v>28</v>
      </c>
      <c r="F299" s="218" t="s">
        <v>840</v>
      </c>
      <c r="G299" s="216"/>
      <c r="H299" s="217" t="s">
        <v>28</v>
      </c>
      <c r="I299" s="219"/>
      <c r="J299" s="216"/>
      <c r="K299" s="216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173</v>
      </c>
      <c r="AU299" s="224" t="s">
        <v>87</v>
      </c>
      <c r="AV299" s="15" t="s">
        <v>84</v>
      </c>
      <c r="AW299" s="15" t="s">
        <v>36</v>
      </c>
      <c r="AX299" s="15" t="s">
        <v>76</v>
      </c>
      <c r="AY299" s="224" t="s">
        <v>162</v>
      </c>
    </row>
    <row r="300" spans="1:65" s="13" customFormat="1" ht="10.199999999999999">
      <c r="B300" s="192"/>
      <c r="C300" s="193"/>
      <c r="D300" s="194" t="s">
        <v>173</v>
      </c>
      <c r="E300" s="195" t="s">
        <v>28</v>
      </c>
      <c r="F300" s="196" t="s">
        <v>87</v>
      </c>
      <c r="G300" s="193"/>
      <c r="H300" s="197">
        <v>2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173</v>
      </c>
      <c r="AU300" s="203" t="s">
        <v>87</v>
      </c>
      <c r="AV300" s="13" t="s">
        <v>87</v>
      </c>
      <c r="AW300" s="13" t="s">
        <v>36</v>
      </c>
      <c r="AX300" s="13" t="s">
        <v>76</v>
      </c>
      <c r="AY300" s="203" t="s">
        <v>162</v>
      </c>
    </row>
    <row r="301" spans="1:65" s="14" customFormat="1" ht="10.199999999999999">
      <c r="B301" s="204"/>
      <c r="C301" s="205"/>
      <c r="D301" s="194" t="s">
        <v>173</v>
      </c>
      <c r="E301" s="206" t="s">
        <v>28</v>
      </c>
      <c r="F301" s="207" t="s">
        <v>176</v>
      </c>
      <c r="G301" s="205"/>
      <c r="H301" s="208">
        <v>2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173</v>
      </c>
      <c r="AU301" s="214" t="s">
        <v>87</v>
      </c>
      <c r="AV301" s="14" t="s">
        <v>169</v>
      </c>
      <c r="AW301" s="14" t="s">
        <v>36</v>
      </c>
      <c r="AX301" s="14" t="s">
        <v>84</v>
      </c>
      <c r="AY301" s="214" t="s">
        <v>162</v>
      </c>
    </row>
    <row r="302" spans="1:65" s="2" customFormat="1" ht="14.4" customHeight="1">
      <c r="A302" s="35"/>
      <c r="B302" s="36"/>
      <c r="C302" s="225" t="s">
        <v>415</v>
      </c>
      <c r="D302" s="225" t="s">
        <v>228</v>
      </c>
      <c r="E302" s="226" t="s">
        <v>841</v>
      </c>
      <c r="F302" s="227" t="s">
        <v>820</v>
      </c>
      <c r="G302" s="228" t="s">
        <v>225</v>
      </c>
      <c r="H302" s="229">
        <v>1</v>
      </c>
      <c r="I302" s="230"/>
      <c r="J302" s="231">
        <f>ROUND(I302*H302,2)</f>
        <v>0</v>
      </c>
      <c r="K302" s="227" t="s">
        <v>28</v>
      </c>
      <c r="L302" s="232"/>
      <c r="M302" s="233" t="s">
        <v>28</v>
      </c>
      <c r="N302" s="234" t="s">
        <v>47</v>
      </c>
      <c r="O302" s="65"/>
      <c r="P302" s="183">
        <f>O302*H302</f>
        <v>0</v>
      </c>
      <c r="Q302" s="183">
        <v>4.0000000000000001E-3</v>
      </c>
      <c r="R302" s="183">
        <f>Q302*H302</f>
        <v>4.0000000000000001E-3</v>
      </c>
      <c r="S302" s="183">
        <v>0</v>
      </c>
      <c r="T302" s="18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214</v>
      </c>
      <c r="AT302" s="185" t="s">
        <v>228</v>
      </c>
      <c r="AU302" s="185" t="s">
        <v>87</v>
      </c>
      <c r="AY302" s="18" t="s">
        <v>162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8" t="s">
        <v>84</v>
      </c>
      <c r="BK302" s="186">
        <f>ROUND(I302*H302,2)</f>
        <v>0</v>
      </c>
      <c r="BL302" s="18" t="s">
        <v>169</v>
      </c>
      <c r="BM302" s="185" t="s">
        <v>842</v>
      </c>
    </row>
    <row r="303" spans="1:65" s="15" customFormat="1" ht="10.199999999999999">
      <c r="B303" s="215"/>
      <c r="C303" s="216"/>
      <c r="D303" s="194" t="s">
        <v>173</v>
      </c>
      <c r="E303" s="217" t="s">
        <v>28</v>
      </c>
      <c r="F303" s="218" t="s">
        <v>843</v>
      </c>
      <c r="G303" s="216"/>
      <c r="H303" s="217" t="s">
        <v>28</v>
      </c>
      <c r="I303" s="219"/>
      <c r="J303" s="216"/>
      <c r="K303" s="216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173</v>
      </c>
      <c r="AU303" s="224" t="s">
        <v>87</v>
      </c>
      <c r="AV303" s="15" t="s">
        <v>84</v>
      </c>
      <c r="AW303" s="15" t="s">
        <v>36</v>
      </c>
      <c r="AX303" s="15" t="s">
        <v>76</v>
      </c>
      <c r="AY303" s="224" t="s">
        <v>162</v>
      </c>
    </row>
    <row r="304" spans="1:65" s="13" customFormat="1" ht="10.199999999999999">
      <c r="B304" s="192"/>
      <c r="C304" s="193"/>
      <c r="D304" s="194" t="s">
        <v>173</v>
      </c>
      <c r="E304" s="195" t="s">
        <v>28</v>
      </c>
      <c r="F304" s="196" t="s">
        <v>84</v>
      </c>
      <c r="G304" s="193"/>
      <c r="H304" s="197">
        <v>1</v>
      </c>
      <c r="I304" s="198"/>
      <c r="J304" s="193"/>
      <c r="K304" s="193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173</v>
      </c>
      <c r="AU304" s="203" t="s">
        <v>87</v>
      </c>
      <c r="AV304" s="13" t="s">
        <v>87</v>
      </c>
      <c r="AW304" s="13" t="s">
        <v>36</v>
      </c>
      <c r="AX304" s="13" t="s">
        <v>84</v>
      </c>
      <c r="AY304" s="203" t="s">
        <v>162</v>
      </c>
    </row>
    <row r="305" spans="1:65" s="2" customFormat="1" ht="19.8" customHeight="1">
      <c r="A305" s="35"/>
      <c r="B305" s="36"/>
      <c r="C305" s="225" t="s">
        <v>844</v>
      </c>
      <c r="D305" s="225" t="s">
        <v>228</v>
      </c>
      <c r="E305" s="226" t="s">
        <v>845</v>
      </c>
      <c r="F305" s="227" t="s">
        <v>846</v>
      </c>
      <c r="G305" s="228" t="s">
        <v>225</v>
      </c>
      <c r="H305" s="229">
        <v>2</v>
      </c>
      <c r="I305" s="230"/>
      <c r="J305" s="231">
        <f>ROUND(I305*H305,2)</f>
        <v>0</v>
      </c>
      <c r="K305" s="227" t="s">
        <v>28</v>
      </c>
      <c r="L305" s="232"/>
      <c r="M305" s="233" t="s">
        <v>28</v>
      </c>
      <c r="N305" s="234" t="s">
        <v>47</v>
      </c>
      <c r="O305" s="65"/>
      <c r="P305" s="183">
        <f>O305*H305</f>
        <v>0</v>
      </c>
      <c r="Q305" s="183">
        <v>5.0000000000000001E-3</v>
      </c>
      <c r="R305" s="183">
        <f>Q305*H305</f>
        <v>0.01</v>
      </c>
      <c r="S305" s="183">
        <v>0</v>
      </c>
      <c r="T305" s="18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5" t="s">
        <v>214</v>
      </c>
      <c r="AT305" s="185" t="s">
        <v>228</v>
      </c>
      <c r="AU305" s="185" t="s">
        <v>87</v>
      </c>
      <c r="AY305" s="18" t="s">
        <v>162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8" t="s">
        <v>84</v>
      </c>
      <c r="BK305" s="186">
        <f>ROUND(I305*H305,2)</f>
        <v>0</v>
      </c>
      <c r="BL305" s="18" t="s">
        <v>169</v>
      </c>
      <c r="BM305" s="185" t="s">
        <v>847</v>
      </c>
    </row>
    <row r="306" spans="1:65" s="13" customFormat="1" ht="10.199999999999999">
      <c r="B306" s="192"/>
      <c r="C306" s="193"/>
      <c r="D306" s="194" t="s">
        <v>173</v>
      </c>
      <c r="E306" s="195" t="s">
        <v>28</v>
      </c>
      <c r="F306" s="196" t="s">
        <v>87</v>
      </c>
      <c r="G306" s="193"/>
      <c r="H306" s="197">
        <v>2</v>
      </c>
      <c r="I306" s="198"/>
      <c r="J306" s="193"/>
      <c r="K306" s="193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173</v>
      </c>
      <c r="AU306" s="203" t="s">
        <v>87</v>
      </c>
      <c r="AV306" s="13" t="s">
        <v>87</v>
      </c>
      <c r="AW306" s="13" t="s">
        <v>36</v>
      </c>
      <c r="AX306" s="13" t="s">
        <v>76</v>
      </c>
      <c r="AY306" s="203" t="s">
        <v>162</v>
      </c>
    </row>
    <row r="307" spans="1:65" s="14" customFormat="1" ht="10.199999999999999">
      <c r="B307" s="204"/>
      <c r="C307" s="205"/>
      <c r="D307" s="194" t="s">
        <v>173</v>
      </c>
      <c r="E307" s="206" t="s">
        <v>28</v>
      </c>
      <c r="F307" s="207" t="s">
        <v>176</v>
      </c>
      <c r="G307" s="205"/>
      <c r="H307" s="208">
        <v>2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173</v>
      </c>
      <c r="AU307" s="214" t="s">
        <v>87</v>
      </c>
      <c r="AV307" s="14" t="s">
        <v>169</v>
      </c>
      <c r="AW307" s="14" t="s">
        <v>36</v>
      </c>
      <c r="AX307" s="14" t="s">
        <v>84</v>
      </c>
      <c r="AY307" s="214" t="s">
        <v>162</v>
      </c>
    </row>
    <row r="308" spans="1:65" s="2" customFormat="1" ht="14.4" customHeight="1">
      <c r="A308" s="35"/>
      <c r="B308" s="36"/>
      <c r="C308" s="225" t="s">
        <v>848</v>
      </c>
      <c r="D308" s="225" t="s">
        <v>228</v>
      </c>
      <c r="E308" s="226" t="s">
        <v>849</v>
      </c>
      <c r="F308" s="227" t="s">
        <v>850</v>
      </c>
      <c r="G308" s="228" t="s">
        <v>225</v>
      </c>
      <c r="H308" s="229">
        <v>2</v>
      </c>
      <c r="I308" s="230"/>
      <c r="J308" s="231">
        <f>ROUND(I308*H308,2)</f>
        <v>0</v>
      </c>
      <c r="K308" s="227" t="s">
        <v>28</v>
      </c>
      <c r="L308" s="232"/>
      <c r="M308" s="233" t="s">
        <v>28</v>
      </c>
      <c r="N308" s="234" t="s">
        <v>47</v>
      </c>
      <c r="O308" s="65"/>
      <c r="P308" s="183">
        <f>O308*H308</f>
        <v>0</v>
      </c>
      <c r="Q308" s="183">
        <v>5.0000000000000001E-3</v>
      </c>
      <c r="R308" s="183">
        <f>Q308*H308</f>
        <v>0.01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214</v>
      </c>
      <c r="AT308" s="185" t="s">
        <v>228</v>
      </c>
      <c r="AU308" s="185" t="s">
        <v>87</v>
      </c>
      <c r="AY308" s="18" t="s">
        <v>162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84</v>
      </c>
      <c r="BK308" s="186">
        <f>ROUND(I308*H308,2)</f>
        <v>0</v>
      </c>
      <c r="BL308" s="18" t="s">
        <v>169</v>
      </c>
      <c r="BM308" s="185" t="s">
        <v>851</v>
      </c>
    </row>
    <row r="309" spans="1:65" s="13" customFormat="1" ht="10.199999999999999">
      <c r="B309" s="192"/>
      <c r="C309" s="193"/>
      <c r="D309" s="194" t="s">
        <v>173</v>
      </c>
      <c r="E309" s="195" t="s">
        <v>28</v>
      </c>
      <c r="F309" s="196" t="s">
        <v>87</v>
      </c>
      <c r="G309" s="193"/>
      <c r="H309" s="197">
        <v>2</v>
      </c>
      <c r="I309" s="198"/>
      <c r="J309" s="193"/>
      <c r="K309" s="193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173</v>
      </c>
      <c r="AU309" s="203" t="s">
        <v>87</v>
      </c>
      <c r="AV309" s="13" t="s">
        <v>87</v>
      </c>
      <c r="AW309" s="13" t="s">
        <v>36</v>
      </c>
      <c r="AX309" s="13" t="s">
        <v>76</v>
      </c>
      <c r="AY309" s="203" t="s">
        <v>162</v>
      </c>
    </row>
    <row r="310" spans="1:65" s="14" customFormat="1" ht="10.199999999999999">
      <c r="B310" s="204"/>
      <c r="C310" s="205"/>
      <c r="D310" s="194" t="s">
        <v>173</v>
      </c>
      <c r="E310" s="206" t="s">
        <v>28</v>
      </c>
      <c r="F310" s="207" t="s">
        <v>176</v>
      </c>
      <c r="G310" s="205"/>
      <c r="H310" s="208">
        <v>2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173</v>
      </c>
      <c r="AU310" s="214" t="s">
        <v>87</v>
      </c>
      <c r="AV310" s="14" t="s">
        <v>169</v>
      </c>
      <c r="AW310" s="14" t="s">
        <v>36</v>
      </c>
      <c r="AX310" s="14" t="s">
        <v>84</v>
      </c>
      <c r="AY310" s="214" t="s">
        <v>162</v>
      </c>
    </row>
    <row r="311" spans="1:65" s="2" customFormat="1" ht="22.2" customHeight="1">
      <c r="A311" s="35"/>
      <c r="B311" s="36"/>
      <c r="C311" s="174" t="s">
        <v>852</v>
      </c>
      <c r="D311" s="174" t="s">
        <v>164</v>
      </c>
      <c r="E311" s="175" t="s">
        <v>853</v>
      </c>
      <c r="F311" s="176" t="s">
        <v>854</v>
      </c>
      <c r="G311" s="177" t="s">
        <v>225</v>
      </c>
      <c r="H311" s="178">
        <v>61</v>
      </c>
      <c r="I311" s="179"/>
      <c r="J311" s="180">
        <f>ROUND(I311*H311,2)</f>
        <v>0</v>
      </c>
      <c r="K311" s="176" t="s">
        <v>168</v>
      </c>
      <c r="L311" s="40"/>
      <c r="M311" s="181" t="s">
        <v>28</v>
      </c>
      <c r="N311" s="182" t="s">
        <v>47</v>
      </c>
      <c r="O311" s="65"/>
      <c r="P311" s="183">
        <f>O311*H311</f>
        <v>0</v>
      </c>
      <c r="Q311" s="183">
        <v>0.11241</v>
      </c>
      <c r="R311" s="183">
        <f>Q311*H311</f>
        <v>6.8570099999999998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169</v>
      </c>
      <c r="AT311" s="185" t="s">
        <v>164</v>
      </c>
      <c r="AU311" s="185" t="s">
        <v>87</v>
      </c>
      <c r="AY311" s="18" t="s">
        <v>162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84</v>
      </c>
      <c r="BK311" s="186">
        <f>ROUND(I311*H311,2)</f>
        <v>0</v>
      </c>
      <c r="BL311" s="18" t="s">
        <v>169</v>
      </c>
      <c r="BM311" s="185" t="s">
        <v>855</v>
      </c>
    </row>
    <row r="312" spans="1:65" s="2" customFormat="1" ht="10.199999999999999">
      <c r="A312" s="35"/>
      <c r="B312" s="36"/>
      <c r="C312" s="37"/>
      <c r="D312" s="187" t="s">
        <v>171</v>
      </c>
      <c r="E312" s="37"/>
      <c r="F312" s="188" t="s">
        <v>856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171</v>
      </c>
      <c r="AU312" s="18" t="s">
        <v>87</v>
      </c>
    </row>
    <row r="313" spans="1:65" s="13" customFormat="1" ht="10.199999999999999">
      <c r="B313" s="192"/>
      <c r="C313" s="193"/>
      <c r="D313" s="194" t="s">
        <v>173</v>
      </c>
      <c r="E313" s="195" t="s">
        <v>28</v>
      </c>
      <c r="F313" s="196" t="s">
        <v>857</v>
      </c>
      <c r="G313" s="193"/>
      <c r="H313" s="197">
        <v>61</v>
      </c>
      <c r="I313" s="198"/>
      <c r="J313" s="193"/>
      <c r="K313" s="193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173</v>
      </c>
      <c r="AU313" s="203" t="s">
        <v>87</v>
      </c>
      <c r="AV313" s="13" t="s">
        <v>87</v>
      </c>
      <c r="AW313" s="13" t="s">
        <v>36</v>
      </c>
      <c r="AX313" s="13" t="s">
        <v>84</v>
      </c>
      <c r="AY313" s="203" t="s">
        <v>162</v>
      </c>
    </row>
    <row r="314" spans="1:65" s="2" customFormat="1" ht="19.8" customHeight="1">
      <c r="A314" s="35"/>
      <c r="B314" s="36"/>
      <c r="C314" s="225" t="s">
        <v>858</v>
      </c>
      <c r="D314" s="225" t="s">
        <v>228</v>
      </c>
      <c r="E314" s="226" t="s">
        <v>859</v>
      </c>
      <c r="F314" s="227" t="s">
        <v>860</v>
      </c>
      <c r="G314" s="228" t="s">
        <v>225</v>
      </c>
      <c r="H314" s="229">
        <v>61</v>
      </c>
      <c r="I314" s="230"/>
      <c r="J314" s="231">
        <f>ROUND(I314*H314,2)</f>
        <v>0</v>
      </c>
      <c r="K314" s="227" t="s">
        <v>168</v>
      </c>
      <c r="L314" s="232"/>
      <c r="M314" s="233" t="s">
        <v>28</v>
      </c>
      <c r="N314" s="234" t="s">
        <v>47</v>
      </c>
      <c r="O314" s="65"/>
      <c r="P314" s="183">
        <f>O314*H314</f>
        <v>0</v>
      </c>
      <c r="Q314" s="183">
        <v>6.1000000000000004E-3</v>
      </c>
      <c r="R314" s="183">
        <f>Q314*H314</f>
        <v>0.37210000000000004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214</v>
      </c>
      <c r="AT314" s="185" t="s">
        <v>228</v>
      </c>
      <c r="AU314" s="185" t="s">
        <v>87</v>
      </c>
      <c r="AY314" s="18" t="s">
        <v>162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84</v>
      </c>
      <c r="BK314" s="186">
        <f>ROUND(I314*H314,2)</f>
        <v>0</v>
      </c>
      <c r="BL314" s="18" t="s">
        <v>169</v>
      </c>
      <c r="BM314" s="185" t="s">
        <v>861</v>
      </c>
    </row>
    <row r="315" spans="1:65" s="13" customFormat="1" ht="10.199999999999999">
      <c r="B315" s="192"/>
      <c r="C315" s="193"/>
      <c r="D315" s="194" t="s">
        <v>173</v>
      </c>
      <c r="E315" s="195" t="s">
        <v>28</v>
      </c>
      <c r="F315" s="196" t="s">
        <v>857</v>
      </c>
      <c r="G315" s="193"/>
      <c r="H315" s="197">
        <v>61</v>
      </c>
      <c r="I315" s="198"/>
      <c r="J315" s="193"/>
      <c r="K315" s="193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173</v>
      </c>
      <c r="AU315" s="203" t="s">
        <v>87</v>
      </c>
      <c r="AV315" s="13" t="s">
        <v>87</v>
      </c>
      <c r="AW315" s="13" t="s">
        <v>36</v>
      </c>
      <c r="AX315" s="13" t="s">
        <v>84</v>
      </c>
      <c r="AY315" s="203" t="s">
        <v>162</v>
      </c>
    </row>
    <row r="316" spans="1:65" s="2" customFormat="1" ht="22.2" customHeight="1">
      <c r="A316" s="35"/>
      <c r="B316" s="36"/>
      <c r="C316" s="174" t="s">
        <v>862</v>
      </c>
      <c r="D316" s="174" t="s">
        <v>164</v>
      </c>
      <c r="E316" s="175" t="s">
        <v>863</v>
      </c>
      <c r="F316" s="176" t="s">
        <v>864</v>
      </c>
      <c r="G316" s="177" t="s">
        <v>255</v>
      </c>
      <c r="H316" s="178">
        <v>1758.5</v>
      </c>
      <c r="I316" s="179"/>
      <c r="J316" s="180">
        <f>ROUND(I316*H316,2)</f>
        <v>0</v>
      </c>
      <c r="K316" s="176" t="s">
        <v>168</v>
      </c>
      <c r="L316" s="40"/>
      <c r="M316" s="181" t="s">
        <v>28</v>
      </c>
      <c r="N316" s="182" t="s">
        <v>47</v>
      </c>
      <c r="O316" s="65"/>
      <c r="P316" s="183">
        <f>O316*H316</f>
        <v>0</v>
      </c>
      <c r="Q316" s="183">
        <v>2.0000000000000001E-4</v>
      </c>
      <c r="R316" s="183">
        <f>Q316*H316</f>
        <v>0.35170000000000001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169</v>
      </c>
      <c r="AT316" s="185" t="s">
        <v>164</v>
      </c>
      <c r="AU316" s="185" t="s">
        <v>87</v>
      </c>
      <c r="AY316" s="18" t="s">
        <v>162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84</v>
      </c>
      <c r="BK316" s="186">
        <f>ROUND(I316*H316,2)</f>
        <v>0</v>
      </c>
      <c r="BL316" s="18" t="s">
        <v>169</v>
      </c>
      <c r="BM316" s="185" t="s">
        <v>865</v>
      </c>
    </row>
    <row r="317" spans="1:65" s="2" customFormat="1" ht="10.199999999999999">
      <c r="A317" s="35"/>
      <c r="B317" s="36"/>
      <c r="C317" s="37"/>
      <c r="D317" s="187" t="s">
        <v>171</v>
      </c>
      <c r="E317" s="37"/>
      <c r="F317" s="188" t="s">
        <v>866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171</v>
      </c>
      <c r="AU317" s="18" t="s">
        <v>87</v>
      </c>
    </row>
    <row r="318" spans="1:65" s="13" customFormat="1" ht="20.399999999999999">
      <c r="B318" s="192"/>
      <c r="C318" s="193"/>
      <c r="D318" s="194" t="s">
        <v>173</v>
      </c>
      <c r="E318" s="195" t="s">
        <v>28</v>
      </c>
      <c r="F318" s="196" t="s">
        <v>867</v>
      </c>
      <c r="G318" s="193"/>
      <c r="H318" s="197">
        <v>150.1</v>
      </c>
      <c r="I318" s="198"/>
      <c r="J318" s="193"/>
      <c r="K318" s="193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173</v>
      </c>
      <c r="AU318" s="203" t="s">
        <v>87</v>
      </c>
      <c r="AV318" s="13" t="s">
        <v>87</v>
      </c>
      <c r="AW318" s="13" t="s">
        <v>36</v>
      </c>
      <c r="AX318" s="13" t="s">
        <v>76</v>
      </c>
      <c r="AY318" s="203" t="s">
        <v>162</v>
      </c>
    </row>
    <row r="319" spans="1:65" s="13" customFormat="1" ht="10.199999999999999">
      <c r="B319" s="192"/>
      <c r="C319" s="193"/>
      <c r="D319" s="194" t="s">
        <v>173</v>
      </c>
      <c r="E319" s="195" t="s">
        <v>28</v>
      </c>
      <c r="F319" s="196" t="s">
        <v>868</v>
      </c>
      <c r="G319" s="193"/>
      <c r="H319" s="197">
        <v>108.4</v>
      </c>
      <c r="I319" s="198"/>
      <c r="J319" s="193"/>
      <c r="K319" s="193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173</v>
      </c>
      <c r="AU319" s="203" t="s">
        <v>87</v>
      </c>
      <c r="AV319" s="13" t="s">
        <v>87</v>
      </c>
      <c r="AW319" s="13" t="s">
        <v>36</v>
      </c>
      <c r="AX319" s="13" t="s">
        <v>76</v>
      </c>
      <c r="AY319" s="203" t="s">
        <v>162</v>
      </c>
    </row>
    <row r="320" spans="1:65" s="15" customFormat="1" ht="10.199999999999999">
      <c r="B320" s="215"/>
      <c r="C320" s="216"/>
      <c r="D320" s="194" t="s">
        <v>173</v>
      </c>
      <c r="E320" s="217" t="s">
        <v>28</v>
      </c>
      <c r="F320" s="218" t="s">
        <v>869</v>
      </c>
      <c r="G320" s="216"/>
      <c r="H320" s="217" t="s">
        <v>28</v>
      </c>
      <c r="I320" s="219"/>
      <c r="J320" s="216"/>
      <c r="K320" s="216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173</v>
      </c>
      <c r="AU320" s="224" t="s">
        <v>87</v>
      </c>
      <c r="AV320" s="15" t="s">
        <v>84</v>
      </c>
      <c r="AW320" s="15" t="s">
        <v>36</v>
      </c>
      <c r="AX320" s="15" t="s">
        <v>76</v>
      </c>
      <c r="AY320" s="224" t="s">
        <v>162</v>
      </c>
    </row>
    <row r="321" spans="1:65" s="13" customFormat="1" ht="10.199999999999999">
      <c r="B321" s="192"/>
      <c r="C321" s="193"/>
      <c r="D321" s="194" t="s">
        <v>173</v>
      </c>
      <c r="E321" s="195" t="s">
        <v>28</v>
      </c>
      <c r="F321" s="196" t="s">
        <v>870</v>
      </c>
      <c r="G321" s="193"/>
      <c r="H321" s="197">
        <v>1500</v>
      </c>
      <c r="I321" s="198"/>
      <c r="J321" s="193"/>
      <c r="K321" s="193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173</v>
      </c>
      <c r="AU321" s="203" t="s">
        <v>87</v>
      </c>
      <c r="AV321" s="13" t="s">
        <v>87</v>
      </c>
      <c r="AW321" s="13" t="s">
        <v>36</v>
      </c>
      <c r="AX321" s="13" t="s">
        <v>76</v>
      </c>
      <c r="AY321" s="203" t="s">
        <v>162</v>
      </c>
    </row>
    <row r="322" spans="1:65" s="14" customFormat="1" ht="10.199999999999999">
      <c r="B322" s="204"/>
      <c r="C322" s="205"/>
      <c r="D322" s="194" t="s">
        <v>173</v>
      </c>
      <c r="E322" s="206" t="s">
        <v>28</v>
      </c>
      <c r="F322" s="207" t="s">
        <v>176</v>
      </c>
      <c r="G322" s="205"/>
      <c r="H322" s="208">
        <v>1758.5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173</v>
      </c>
      <c r="AU322" s="214" t="s">
        <v>87</v>
      </c>
      <c r="AV322" s="14" t="s">
        <v>169</v>
      </c>
      <c r="AW322" s="14" t="s">
        <v>36</v>
      </c>
      <c r="AX322" s="14" t="s">
        <v>84</v>
      </c>
      <c r="AY322" s="214" t="s">
        <v>162</v>
      </c>
    </row>
    <row r="323" spans="1:65" s="2" customFormat="1" ht="30" customHeight="1">
      <c r="A323" s="35"/>
      <c r="B323" s="36"/>
      <c r="C323" s="174" t="s">
        <v>871</v>
      </c>
      <c r="D323" s="174" t="s">
        <v>164</v>
      </c>
      <c r="E323" s="175" t="s">
        <v>872</v>
      </c>
      <c r="F323" s="176" t="s">
        <v>873</v>
      </c>
      <c r="G323" s="177" t="s">
        <v>255</v>
      </c>
      <c r="H323" s="178">
        <v>290.2</v>
      </c>
      <c r="I323" s="179"/>
      <c r="J323" s="180">
        <f>ROUND(I323*H323,2)</f>
        <v>0</v>
      </c>
      <c r="K323" s="176" t="s">
        <v>168</v>
      </c>
      <c r="L323" s="40"/>
      <c r="M323" s="181" t="s">
        <v>28</v>
      </c>
      <c r="N323" s="182" t="s">
        <v>47</v>
      </c>
      <c r="O323" s="65"/>
      <c r="P323" s="183">
        <f>O323*H323</f>
        <v>0</v>
      </c>
      <c r="Q323" s="183">
        <v>6.9999999999999994E-5</v>
      </c>
      <c r="R323" s="183">
        <f>Q323*H323</f>
        <v>2.0313999999999999E-2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169</v>
      </c>
      <c r="AT323" s="185" t="s">
        <v>164</v>
      </c>
      <c r="AU323" s="185" t="s">
        <v>87</v>
      </c>
      <c r="AY323" s="18" t="s">
        <v>162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84</v>
      </c>
      <c r="BK323" s="186">
        <f>ROUND(I323*H323,2)</f>
        <v>0</v>
      </c>
      <c r="BL323" s="18" t="s">
        <v>169</v>
      </c>
      <c r="BM323" s="185" t="s">
        <v>874</v>
      </c>
    </row>
    <row r="324" spans="1:65" s="2" customFormat="1" ht="10.199999999999999">
      <c r="A324" s="35"/>
      <c r="B324" s="36"/>
      <c r="C324" s="37"/>
      <c r="D324" s="187" t="s">
        <v>171</v>
      </c>
      <c r="E324" s="37"/>
      <c r="F324" s="188" t="s">
        <v>875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171</v>
      </c>
      <c r="AU324" s="18" t="s">
        <v>87</v>
      </c>
    </row>
    <row r="325" spans="1:65" s="13" customFormat="1" ht="20.399999999999999">
      <c r="B325" s="192"/>
      <c r="C325" s="193"/>
      <c r="D325" s="194" t="s">
        <v>173</v>
      </c>
      <c r="E325" s="195" t="s">
        <v>28</v>
      </c>
      <c r="F325" s="196" t="s">
        <v>876</v>
      </c>
      <c r="G325" s="193"/>
      <c r="H325" s="197">
        <v>204.2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173</v>
      </c>
      <c r="AU325" s="203" t="s">
        <v>87</v>
      </c>
      <c r="AV325" s="13" t="s">
        <v>87</v>
      </c>
      <c r="AW325" s="13" t="s">
        <v>36</v>
      </c>
      <c r="AX325" s="13" t="s">
        <v>76</v>
      </c>
      <c r="AY325" s="203" t="s">
        <v>162</v>
      </c>
    </row>
    <row r="326" spans="1:65" s="13" customFormat="1" ht="10.199999999999999">
      <c r="B326" s="192"/>
      <c r="C326" s="193"/>
      <c r="D326" s="194" t="s">
        <v>173</v>
      </c>
      <c r="E326" s="195" t="s">
        <v>28</v>
      </c>
      <c r="F326" s="196" t="s">
        <v>877</v>
      </c>
      <c r="G326" s="193"/>
      <c r="H326" s="197">
        <v>86</v>
      </c>
      <c r="I326" s="198"/>
      <c r="J326" s="193"/>
      <c r="K326" s="193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173</v>
      </c>
      <c r="AU326" s="203" t="s">
        <v>87</v>
      </c>
      <c r="AV326" s="13" t="s">
        <v>87</v>
      </c>
      <c r="AW326" s="13" t="s">
        <v>36</v>
      </c>
      <c r="AX326" s="13" t="s">
        <v>76</v>
      </c>
      <c r="AY326" s="203" t="s">
        <v>162</v>
      </c>
    </row>
    <row r="327" spans="1:65" s="14" customFormat="1" ht="10.199999999999999">
      <c r="B327" s="204"/>
      <c r="C327" s="205"/>
      <c r="D327" s="194" t="s">
        <v>173</v>
      </c>
      <c r="E327" s="206" t="s">
        <v>28</v>
      </c>
      <c r="F327" s="207" t="s">
        <v>176</v>
      </c>
      <c r="G327" s="205"/>
      <c r="H327" s="208">
        <v>290.2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173</v>
      </c>
      <c r="AU327" s="214" t="s">
        <v>87</v>
      </c>
      <c r="AV327" s="14" t="s">
        <v>169</v>
      </c>
      <c r="AW327" s="14" t="s">
        <v>36</v>
      </c>
      <c r="AX327" s="14" t="s">
        <v>84</v>
      </c>
      <c r="AY327" s="214" t="s">
        <v>162</v>
      </c>
    </row>
    <row r="328" spans="1:65" s="2" customFormat="1" ht="22.2" customHeight="1">
      <c r="A328" s="35"/>
      <c r="B328" s="36"/>
      <c r="C328" s="174" t="s">
        <v>878</v>
      </c>
      <c r="D328" s="174" t="s">
        <v>164</v>
      </c>
      <c r="E328" s="175" t="s">
        <v>879</v>
      </c>
      <c r="F328" s="176" t="s">
        <v>880</v>
      </c>
      <c r="G328" s="177" t="s">
        <v>255</v>
      </c>
      <c r="H328" s="178">
        <v>23.3</v>
      </c>
      <c r="I328" s="179"/>
      <c r="J328" s="180">
        <f>ROUND(I328*H328,2)</f>
        <v>0</v>
      </c>
      <c r="K328" s="176" t="s">
        <v>168</v>
      </c>
      <c r="L328" s="40"/>
      <c r="M328" s="181" t="s">
        <v>28</v>
      </c>
      <c r="N328" s="182" t="s">
        <v>47</v>
      </c>
      <c r="O328" s="65"/>
      <c r="P328" s="183">
        <f>O328*H328</f>
        <v>0</v>
      </c>
      <c r="Q328" s="183">
        <v>4.0000000000000002E-4</v>
      </c>
      <c r="R328" s="183">
        <f>Q328*H328</f>
        <v>9.3200000000000002E-3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169</v>
      </c>
      <c r="AT328" s="185" t="s">
        <v>164</v>
      </c>
      <c r="AU328" s="185" t="s">
        <v>87</v>
      </c>
      <c r="AY328" s="18" t="s">
        <v>162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84</v>
      </c>
      <c r="BK328" s="186">
        <f>ROUND(I328*H328,2)</f>
        <v>0</v>
      </c>
      <c r="BL328" s="18" t="s">
        <v>169</v>
      </c>
      <c r="BM328" s="185" t="s">
        <v>881</v>
      </c>
    </row>
    <row r="329" spans="1:65" s="2" customFormat="1" ht="10.199999999999999">
      <c r="A329" s="35"/>
      <c r="B329" s="36"/>
      <c r="C329" s="37"/>
      <c r="D329" s="187" t="s">
        <v>171</v>
      </c>
      <c r="E329" s="37"/>
      <c r="F329" s="188" t="s">
        <v>882</v>
      </c>
      <c r="G329" s="37"/>
      <c r="H329" s="37"/>
      <c r="I329" s="189"/>
      <c r="J329" s="37"/>
      <c r="K329" s="37"/>
      <c r="L329" s="40"/>
      <c r="M329" s="190"/>
      <c r="N329" s="191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171</v>
      </c>
      <c r="AU329" s="18" t="s">
        <v>87</v>
      </c>
    </row>
    <row r="330" spans="1:65" s="13" customFormat="1" ht="10.199999999999999">
      <c r="B330" s="192"/>
      <c r="C330" s="193"/>
      <c r="D330" s="194" t="s">
        <v>173</v>
      </c>
      <c r="E330" s="195" t="s">
        <v>28</v>
      </c>
      <c r="F330" s="196" t="s">
        <v>883</v>
      </c>
      <c r="G330" s="193"/>
      <c r="H330" s="197">
        <v>23.3</v>
      </c>
      <c r="I330" s="198"/>
      <c r="J330" s="193"/>
      <c r="K330" s="193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173</v>
      </c>
      <c r="AU330" s="203" t="s">
        <v>87</v>
      </c>
      <c r="AV330" s="13" t="s">
        <v>87</v>
      </c>
      <c r="AW330" s="13" t="s">
        <v>36</v>
      </c>
      <c r="AX330" s="13" t="s">
        <v>84</v>
      </c>
      <c r="AY330" s="203" t="s">
        <v>162</v>
      </c>
    </row>
    <row r="331" spans="1:65" s="2" customFormat="1" ht="30" customHeight="1">
      <c r="A331" s="35"/>
      <c r="B331" s="36"/>
      <c r="C331" s="174" t="s">
        <v>884</v>
      </c>
      <c r="D331" s="174" t="s">
        <v>164</v>
      </c>
      <c r="E331" s="175" t="s">
        <v>885</v>
      </c>
      <c r="F331" s="176" t="s">
        <v>886</v>
      </c>
      <c r="G331" s="177" t="s">
        <v>217</v>
      </c>
      <c r="H331" s="178">
        <v>435.185</v>
      </c>
      <c r="I331" s="179"/>
      <c r="J331" s="180">
        <f>ROUND(I331*H331,2)</f>
        <v>0</v>
      </c>
      <c r="K331" s="176" t="s">
        <v>168</v>
      </c>
      <c r="L331" s="40"/>
      <c r="M331" s="181" t="s">
        <v>28</v>
      </c>
      <c r="N331" s="182" t="s">
        <v>47</v>
      </c>
      <c r="O331" s="65"/>
      <c r="P331" s="183">
        <f>O331*H331</f>
        <v>0</v>
      </c>
      <c r="Q331" s="183">
        <v>1.6000000000000001E-3</v>
      </c>
      <c r="R331" s="183">
        <f>Q331*H331</f>
        <v>0.69629600000000003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169</v>
      </c>
      <c r="AT331" s="185" t="s">
        <v>164</v>
      </c>
      <c r="AU331" s="185" t="s">
        <v>87</v>
      </c>
      <c r="AY331" s="18" t="s">
        <v>162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84</v>
      </c>
      <c r="BK331" s="186">
        <f>ROUND(I331*H331,2)</f>
        <v>0</v>
      </c>
      <c r="BL331" s="18" t="s">
        <v>169</v>
      </c>
      <c r="BM331" s="185" t="s">
        <v>887</v>
      </c>
    </row>
    <row r="332" spans="1:65" s="2" customFormat="1" ht="10.199999999999999">
      <c r="A332" s="35"/>
      <c r="B332" s="36"/>
      <c r="C332" s="37"/>
      <c r="D332" s="187" t="s">
        <v>171</v>
      </c>
      <c r="E332" s="37"/>
      <c r="F332" s="188" t="s">
        <v>888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171</v>
      </c>
      <c r="AU332" s="18" t="s">
        <v>87</v>
      </c>
    </row>
    <row r="333" spans="1:65" s="13" customFormat="1" ht="10.199999999999999">
      <c r="B333" s="192"/>
      <c r="C333" s="193"/>
      <c r="D333" s="194" t="s">
        <v>173</v>
      </c>
      <c r="E333" s="195" t="s">
        <v>28</v>
      </c>
      <c r="F333" s="196" t="s">
        <v>889</v>
      </c>
      <c r="G333" s="193"/>
      <c r="H333" s="197">
        <v>25.875</v>
      </c>
      <c r="I333" s="198"/>
      <c r="J333" s="193"/>
      <c r="K333" s="193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173</v>
      </c>
      <c r="AU333" s="203" t="s">
        <v>87</v>
      </c>
      <c r="AV333" s="13" t="s">
        <v>87</v>
      </c>
      <c r="AW333" s="13" t="s">
        <v>36</v>
      </c>
      <c r="AX333" s="13" t="s">
        <v>76</v>
      </c>
      <c r="AY333" s="203" t="s">
        <v>162</v>
      </c>
    </row>
    <row r="334" spans="1:65" s="13" customFormat="1" ht="10.199999999999999">
      <c r="B334" s="192"/>
      <c r="C334" s="193"/>
      <c r="D334" s="194" t="s">
        <v>173</v>
      </c>
      <c r="E334" s="195" t="s">
        <v>28</v>
      </c>
      <c r="F334" s="196" t="s">
        <v>890</v>
      </c>
      <c r="G334" s="193"/>
      <c r="H334" s="197">
        <v>3.73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173</v>
      </c>
      <c r="AU334" s="203" t="s">
        <v>87</v>
      </c>
      <c r="AV334" s="13" t="s">
        <v>87</v>
      </c>
      <c r="AW334" s="13" t="s">
        <v>36</v>
      </c>
      <c r="AX334" s="13" t="s">
        <v>76</v>
      </c>
      <c r="AY334" s="203" t="s">
        <v>162</v>
      </c>
    </row>
    <row r="335" spans="1:65" s="13" customFormat="1" ht="10.199999999999999">
      <c r="B335" s="192"/>
      <c r="C335" s="193"/>
      <c r="D335" s="194" t="s">
        <v>173</v>
      </c>
      <c r="E335" s="195" t="s">
        <v>28</v>
      </c>
      <c r="F335" s="196" t="s">
        <v>891</v>
      </c>
      <c r="G335" s="193"/>
      <c r="H335" s="197">
        <v>5.58</v>
      </c>
      <c r="I335" s="198"/>
      <c r="J335" s="193"/>
      <c r="K335" s="193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173</v>
      </c>
      <c r="AU335" s="203" t="s">
        <v>87</v>
      </c>
      <c r="AV335" s="13" t="s">
        <v>87</v>
      </c>
      <c r="AW335" s="13" t="s">
        <v>36</v>
      </c>
      <c r="AX335" s="13" t="s">
        <v>76</v>
      </c>
      <c r="AY335" s="203" t="s">
        <v>162</v>
      </c>
    </row>
    <row r="336" spans="1:65" s="15" customFormat="1" ht="10.199999999999999">
      <c r="B336" s="215"/>
      <c r="C336" s="216"/>
      <c r="D336" s="194" t="s">
        <v>173</v>
      </c>
      <c r="E336" s="217" t="s">
        <v>28</v>
      </c>
      <c r="F336" s="218" t="s">
        <v>869</v>
      </c>
      <c r="G336" s="216"/>
      <c r="H336" s="217" t="s">
        <v>28</v>
      </c>
      <c r="I336" s="219"/>
      <c r="J336" s="216"/>
      <c r="K336" s="216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173</v>
      </c>
      <c r="AU336" s="224" t="s">
        <v>87</v>
      </c>
      <c r="AV336" s="15" t="s">
        <v>84</v>
      </c>
      <c r="AW336" s="15" t="s">
        <v>36</v>
      </c>
      <c r="AX336" s="15" t="s">
        <v>76</v>
      </c>
      <c r="AY336" s="224" t="s">
        <v>162</v>
      </c>
    </row>
    <row r="337" spans="1:65" s="13" customFormat="1" ht="10.199999999999999">
      <c r="B337" s="192"/>
      <c r="C337" s="193"/>
      <c r="D337" s="194" t="s">
        <v>173</v>
      </c>
      <c r="E337" s="195" t="s">
        <v>28</v>
      </c>
      <c r="F337" s="196" t="s">
        <v>892</v>
      </c>
      <c r="G337" s="193"/>
      <c r="H337" s="197">
        <v>400</v>
      </c>
      <c r="I337" s="198"/>
      <c r="J337" s="193"/>
      <c r="K337" s="193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173</v>
      </c>
      <c r="AU337" s="203" t="s">
        <v>87</v>
      </c>
      <c r="AV337" s="13" t="s">
        <v>87</v>
      </c>
      <c r="AW337" s="13" t="s">
        <v>36</v>
      </c>
      <c r="AX337" s="13" t="s">
        <v>76</v>
      </c>
      <c r="AY337" s="203" t="s">
        <v>162</v>
      </c>
    </row>
    <row r="338" spans="1:65" s="14" customFormat="1" ht="10.199999999999999">
      <c r="B338" s="204"/>
      <c r="C338" s="205"/>
      <c r="D338" s="194" t="s">
        <v>173</v>
      </c>
      <c r="E338" s="206" t="s">
        <v>28</v>
      </c>
      <c r="F338" s="207" t="s">
        <v>176</v>
      </c>
      <c r="G338" s="205"/>
      <c r="H338" s="208">
        <v>435.185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173</v>
      </c>
      <c r="AU338" s="214" t="s">
        <v>87</v>
      </c>
      <c r="AV338" s="14" t="s">
        <v>169</v>
      </c>
      <c r="AW338" s="14" t="s">
        <v>36</v>
      </c>
      <c r="AX338" s="14" t="s">
        <v>84</v>
      </c>
      <c r="AY338" s="214" t="s">
        <v>162</v>
      </c>
    </row>
    <row r="339" spans="1:65" s="2" customFormat="1" ht="34.799999999999997" customHeight="1">
      <c r="A339" s="35"/>
      <c r="B339" s="36"/>
      <c r="C339" s="174" t="s">
        <v>893</v>
      </c>
      <c r="D339" s="174" t="s">
        <v>164</v>
      </c>
      <c r="E339" s="175" t="s">
        <v>894</v>
      </c>
      <c r="F339" s="176" t="s">
        <v>895</v>
      </c>
      <c r="G339" s="177" t="s">
        <v>255</v>
      </c>
      <c r="H339" s="178">
        <v>2072</v>
      </c>
      <c r="I339" s="179"/>
      <c r="J339" s="180">
        <f>ROUND(I339*H339,2)</f>
        <v>0</v>
      </c>
      <c r="K339" s="176" t="s">
        <v>168</v>
      </c>
      <c r="L339" s="40"/>
      <c r="M339" s="181" t="s">
        <v>28</v>
      </c>
      <c r="N339" s="182" t="s">
        <v>47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169</v>
      </c>
      <c r="AT339" s="185" t="s">
        <v>164</v>
      </c>
      <c r="AU339" s="185" t="s">
        <v>87</v>
      </c>
      <c r="AY339" s="18" t="s">
        <v>162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84</v>
      </c>
      <c r="BK339" s="186">
        <f>ROUND(I339*H339,2)</f>
        <v>0</v>
      </c>
      <c r="BL339" s="18" t="s">
        <v>169</v>
      </c>
      <c r="BM339" s="185" t="s">
        <v>896</v>
      </c>
    </row>
    <row r="340" spans="1:65" s="2" customFormat="1" ht="10.199999999999999">
      <c r="A340" s="35"/>
      <c r="B340" s="36"/>
      <c r="C340" s="37"/>
      <c r="D340" s="187" t="s">
        <v>171</v>
      </c>
      <c r="E340" s="37"/>
      <c r="F340" s="188" t="s">
        <v>897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171</v>
      </c>
      <c r="AU340" s="18" t="s">
        <v>87</v>
      </c>
    </row>
    <row r="341" spans="1:65" s="13" customFormat="1" ht="10.199999999999999">
      <c r="B341" s="192"/>
      <c r="C341" s="193"/>
      <c r="D341" s="194" t="s">
        <v>173</v>
      </c>
      <c r="E341" s="195" t="s">
        <v>28</v>
      </c>
      <c r="F341" s="196" t="s">
        <v>898</v>
      </c>
      <c r="G341" s="193"/>
      <c r="H341" s="197">
        <v>2072</v>
      </c>
      <c r="I341" s="198"/>
      <c r="J341" s="193"/>
      <c r="K341" s="193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173</v>
      </c>
      <c r="AU341" s="203" t="s">
        <v>87</v>
      </c>
      <c r="AV341" s="13" t="s">
        <v>87</v>
      </c>
      <c r="AW341" s="13" t="s">
        <v>36</v>
      </c>
      <c r="AX341" s="13" t="s">
        <v>84</v>
      </c>
      <c r="AY341" s="203" t="s">
        <v>162</v>
      </c>
    </row>
    <row r="342" spans="1:65" s="2" customFormat="1" ht="34.799999999999997" customHeight="1">
      <c r="A342" s="35"/>
      <c r="B342" s="36"/>
      <c r="C342" s="174" t="s">
        <v>899</v>
      </c>
      <c r="D342" s="174" t="s">
        <v>164</v>
      </c>
      <c r="E342" s="175" t="s">
        <v>900</v>
      </c>
      <c r="F342" s="176" t="s">
        <v>901</v>
      </c>
      <c r="G342" s="177" t="s">
        <v>217</v>
      </c>
      <c r="H342" s="178">
        <v>435.185</v>
      </c>
      <c r="I342" s="179"/>
      <c r="J342" s="180">
        <f>ROUND(I342*H342,2)</f>
        <v>0</v>
      </c>
      <c r="K342" s="176" t="s">
        <v>168</v>
      </c>
      <c r="L342" s="40"/>
      <c r="M342" s="181" t="s">
        <v>28</v>
      </c>
      <c r="N342" s="182" t="s">
        <v>47</v>
      </c>
      <c r="O342" s="65"/>
      <c r="P342" s="183">
        <f>O342*H342</f>
        <v>0</v>
      </c>
      <c r="Q342" s="183">
        <v>1.0000000000000001E-5</v>
      </c>
      <c r="R342" s="183">
        <f>Q342*H342</f>
        <v>4.35185E-3</v>
      </c>
      <c r="S342" s="183">
        <v>0</v>
      </c>
      <c r="T342" s="18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5" t="s">
        <v>169</v>
      </c>
      <c r="AT342" s="185" t="s">
        <v>164</v>
      </c>
      <c r="AU342" s="185" t="s">
        <v>87</v>
      </c>
      <c r="AY342" s="18" t="s">
        <v>162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8" t="s">
        <v>84</v>
      </c>
      <c r="BK342" s="186">
        <f>ROUND(I342*H342,2)</f>
        <v>0</v>
      </c>
      <c r="BL342" s="18" t="s">
        <v>169</v>
      </c>
      <c r="BM342" s="185" t="s">
        <v>902</v>
      </c>
    </row>
    <row r="343" spans="1:65" s="2" customFormat="1" ht="10.199999999999999">
      <c r="A343" s="35"/>
      <c r="B343" s="36"/>
      <c r="C343" s="37"/>
      <c r="D343" s="187" t="s">
        <v>171</v>
      </c>
      <c r="E343" s="37"/>
      <c r="F343" s="188" t="s">
        <v>903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171</v>
      </c>
      <c r="AU343" s="18" t="s">
        <v>87</v>
      </c>
    </row>
    <row r="344" spans="1:65" s="13" customFormat="1" ht="10.199999999999999">
      <c r="B344" s="192"/>
      <c r="C344" s="193"/>
      <c r="D344" s="194" t="s">
        <v>173</v>
      </c>
      <c r="E344" s="195" t="s">
        <v>28</v>
      </c>
      <c r="F344" s="196" t="s">
        <v>889</v>
      </c>
      <c r="G344" s="193"/>
      <c r="H344" s="197">
        <v>25.875</v>
      </c>
      <c r="I344" s="198"/>
      <c r="J344" s="193"/>
      <c r="K344" s="193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173</v>
      </c>
      <c r="AU344" s="203" t="s">
        <v>87</v>
      </c>
      <c r="AV344" s="13" t="s">
        <v>87</v>
      </c>
      <c r="AW344" s="13" t="s">
        <v>36</v>
      </c>
      <c r="AX344" s="13" t="s">
        <v>76</v>
      </c>
      <c r="AY344" s="203" t="s">
        <v>162</v>
      </c>
    </row>
    <row r="345" spans="1:65" s="13" customFormat="1" ht="10.199999999999999">
      <c r="B345" s="192"/>
      <c r="C345" s="193"/>
      <c r="D345" s="194" t="s">
        <v>173</v>
      </c>
      <c r="E345" s="195" t="s">
        <v>28</v>
      </c>
      <c r="F345" s="196" t="s">
        <v>890</v>
      </c>
      <c r="G345" s="193"/>
      <c r="H345" s="197">
        <v>3.73</v>
      </c>
      <c r="I345" s="198"/>
      <c r="J345" s="193"/>
      <c r="K345" s="193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173</v>
      </c>
      <c r="AU345" s="203" t="s">
        <v>87</v>
      </c>
      <c r="AV345" s="13" t="s">
        <v>87</v>
      </c>
      <c r="AW345" s="13" t="s">
        <v>36</v>
      </c>
      <c r="AX345" s="13" t="s">
        <v>76</v>
      </c>
      <c r="AY345" s="203" t="s">
        <v>162</v>
      </c>
    </row>
    <row r="346" spans="1:65" s="13" customFormat="1" ht="10.199999999999999">
      <c r="B346" s="192"/>
      <c r="C346" s="193"/>
      <c r="D346" s="194" t="s">
        <v>173</v>
      </c>
      <c r="E346" s="195" t="s">
        <v>28</v>
      </c>
      <c r="F346" s="196" t="s">
        <v>891</v>
      </c>
      <c r="G346" s="193"/>
      <c r="H346" s="197">
        <v>5.58</v>
      </c>
      <c r="I346" s="198"/>
      <c r="J346" s="193"/>
      <c r="K346" s="193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173</v>
      </c>
      <c r="AU346" s="203" t="s">
        <v>87</v>
      </c>
      <c r="AV346" s="13" t="s">
        <v>87</v>
      </c>
      <c r="AW346" s="13" t="s">
        <v>36</v>
      </c>
      <c r="AX346" s="13" t="s">
        <v>76</v>
      </c>
      <c r="AY346" s="203" t="s">
        <v>162</v>
      </c>
    </row>
    <row r="347" spans="1:65" s="13" customFormat="1" ht="10.199999999999999">
      <c r="B347" s="192"/>
      <c r="C347" s="193"/>
      <c r="D347" s="194" t="s">
        <v>173</v>
      </c>
      <c r="E347" s="195" t="s">
        <v>28</v>
      </c>
      <c r="F347" s="196" t="s">
        <v>892</v>
      </c>
      <c r="G347" s="193"/>
      <c r="H347" s="197">
        <v>400</v>
      </c>
      <c r="I347" s="198"/>
      <c r="J347" s="193"/>
      <c r="K347" s="193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173</v>
      </c>
      <c r="AU347" s="203" t="s">
        <v>87</v>
      </c>
      <c r="AV347" s="13" t="s">
        <v>87</v>
      </c>
      <c r="AW347" s="13" t="s">
        <v>36</v>
      </c>
      <c r="AX347" s="13" t="s">
        <v>76</v>
      </c>
      <c r="AY347" s="203" t="s">
        <v>162</v>
      </c>
    </row>
    <row r="348" spans="1:65" s="14" customFormat="1" ht="10.199999999999999">
      <c r="B348" s="204"/>
      <c r="C348" s="205"/>
      <c r="D348" s="194" t="s">
        <v>173</v>
      </c>
      <c r="E348" s="206" t="s">
        <v>28</v>
      </c>
      <c r="F348" s="207" t="s">
        <v>176</v>
      </c>
      <c r="G348" s="205"/>
      <c r="H348" s="208">
        <v>435.185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173</v>
      </c>
      <c r="AU348" s="214" t="s">
        <v>87</v>
      </c>
      <c r="AV348" s="14" t="s">
        <v>169</v>
      </c>
      <c r="AW348" s="14" t="s">
        <v>36</v>
      </c>
      <c r="AX348" s="14" t="s">
        <v>84</v>
      </c>
      <c r="AY348" s="214" t="s">
        <v>162</v>
      </c>
    </row>
    <row r="349" spans="1:65" s="2" customFormat="1" ht="45" customHeight="1">
      <c r="A349" s="35"/>
      <c r="B349" s="36"/>
      <c r="C349" s="174" t="s">
        <v>904</v>
      </c>
      <c r="D349" s="174" t="s">
        <v>164</v>
      </c>
      <c r="E349" s="175" t="s">
        <v>253</v>
      </c>
      <c r="F349" s="176" t="s">
        <v>254</v>
      </c>
      <c r="G349" s="177" t="s">
        <v>255</v>
      </c>
      <c r="H349" s="178">
        <v>943.2</v>
      </c>
      <c r="I349" s="179"/>
      <c r="J349" s="180">
        <f>ROUND(I349*H349,2)</f>
        <v>0</v>
      </c>
      <c r="K349" s="176" t="s">
        <v>168</v>
      </c>
      <c r="L349" s="40"/>
      <c r="M349" s="181" t="s">
        <v>28</v>
      </c>
      <c r="N349" s="182" t="s">
        <v>47</v>
      </c>
      <c r="O349" s="65"/>
      <c r="P349" s="183">
        <f>O349*H349</f>
        <v>0</v>
      </c>
      <c r="Q349" s="183">
        <v>0.1295</v>
      </c>
      <c r="R349" s="183">
        <f>Q349*H349</f>
        <v>122.1444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169</v>
      </c>
      <c r="AT349" s="185" t="s">
        <v>164</v>
      </c>
      <c r="AU349" s="185" t="s">
        <v>87</v>
      </c>
      <c r="AY349" s="18" t="s">
        <v>162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84</v>
      </c>
      <c r="BK349" s="186">
        <f>ROUND(I349*H349,2)</f>
        <v>0</v>
      </c>
      <c r="BL349" s="18" t="s">
        <v>169</v>
      </c>
      <c r="BM349" s="185" t="s">
        <v>905</v>
      </c>
    </row>
    <row r="350" spans="1:65" s="2" customFormat="1" ht="10.199999999999999">
      <c r="A350" s="35"/>
      <c r="B350" s="36"/>
      <c r="C350" s="37"/>
      <c r="D350" s="187" t="s">
        <v>171</v>
      </c>
      <c r="E350" s="37"/>
      <c r="F350" s="188" t="s">
        <v>257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171</v>
      </c>
      <c r="AU350" s="18" t="s">
        <v>87</v>
      </c>
    </row>
    <row r="351" spans="1:65" s="13" customFormat="1" ht="10.199999999999999">
      <c r="B351" s="192"/>
      <c r="C351" s="193"/>
      <c r="D351" s="194" t="s">
        <v>173</v>
      </c>
      <c r="E351" s="195" t="s">
        <v>28</v>
      </c>
      <c r="F351" s="196" t="s">
        <v>906</v>
      </c>
      <c r="G351" s="193"/>
      <c r="H351" s="197">
        <v>951.55</v>
      </c>
      <c r="I351" s="198"/>
      <c r="J351" s="193"/>
      <c r="K351" s="193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173</v>
      </c>
      <c r="AU351" s="203" t="s">
        <v>87</v>
      </c>
      <c r="AV351" s="13" t="s">
        <v>87</v>
      </c>
      <c r="AW351" s="13" t="s">
        <v>36</v>
      </c>
      <c r="AX351" s="13" t="s">
        <v>76</v>
      </c>
      <c r="AY351" s="203" t="s">
        <v>162</v>
      </c>
    </row>
    <row r="352" spans="1:65" s="13" customFormat="1" ht="20.399999999999999">
      <c r="B352" s="192"/>
      <c r="C352" s="193"/>
      <c r="D352" s="194" t="s">
        <v>173</v>
      </c>
      <c r="E352" s="195" t="s">
        <v>28</v>
      </c>
      <c r="F352" s="196" t="s">
        <v>907</v>
      </c>
      <c r="G352" s="193"/>
      <c r="H352" s="197">
        <v>-159.6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173</v>
      </c>
      <c r="AU352" s="203" t="s">
        <v>87</v>
      </c>
      <c r="AV352" s="13" t="s">
        <v>87</v>
      </c>
      <c r="AW352" s="13" t="s">
        <v>36</v>
      </c>
      <c r="AX352" s="13" t="s">
        <v>76</v>
      </c>
      <c r="AY352" s="203" t="s">
        <v>162</v>
      </c>
    </row>
    <row r="353" spans="1:65" s="13" customFormat="1" ht="10.199999999999999">
      <c r="B353" s="192"/>
      <c r="C353" s="193"/>
      <c r="D353" s="194" t="s">
        <v>173</v>
      </c>
      <c r="E353" s="195" t="s">
        <v>28</v>
      </c>
      <c r="F353" s="196" t="s">
        <v>908</v>
      </c>
      <c r="G353" s="193"/>
      <c r="H353" s="197">
        <v>-137.69999999999999</v>
      </c>
      <c r="I353" s="198"/>
      <c r="J353" s="193"/>
      <c r="K353" s="193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173</v>
      </c>
      <c r="AU353" s="203" t="s">
        <v>87</v>
      </c>
      <c r="AV353" s="13" t="s">
        <v>87</v>
      </c>
      <c r="AW353" s="13" t="s">
        <v>36</v>
      </c>
      <c r="AX353" s="13" t="s">
        <v>76</v>
      </c>
      <c r="AY353" s="203" t="s">
        <v>162</v>
      </c>
    </row>
    <row r="354" spans="1:65" s="13" customFormat="1" ht="20.399999999999999">
      <c r="B354" s="192"/>
      <c r="C354" s="193"/>
      <c r="D354" s="194" t="s">
        <v>173</v>
      </c>
      <c r="E354" s="195" t="s">
        <v>28</v>
      </c>
      <c r="F354" s="196" t="s">
        <v>909</v>
      </c>
      <c r="G354" s="193"/>
      <c r="H354" s="197">
        <v>66.900000000000006</v>
      </c>
      <c r="I354" s="198"/>
      <c r="J354" s="193"/>
      <c r="K354" s="193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173</v>
      </c>
      <c r="AU354" s="203" t="s">
        <v>87</v>
      </c>
      <c r="AV354" s="13" t="s">
        <v>87</v>
      </c>
      <c r="AW354" s="13" t="s">
        <v>36</v>
      </c>
      <c r="AX354" s="13" t="s">
        <v>76</v>
      </c>
      <c r="AY354" s="203" t="s">
        <v>162</v>
      </c>
    </row>
    <row r="355" spans="1:65" s="13" customFormat="1" ht="20.399999999999999">
      <c r="B355" s="192"/>
      <c r="C355" s="193"/>
      <c r="D355" s="194" t="s">
        <v>173</v>
      </c>
      <c r="E355" s="195" t="s">
        <v>28</v>
      </c>
      <c r="F355" s="196" t="s">
        <v>910</v>
      </c>
      <c r="G355" s="193"/>
      <c r="H355" s="197">
        <v>83.95</v>
      </c>
      <c r="I355" s="198"/>
      <c r="J355" s="193"/>
      <c r="K355" s="193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173</v>
      </c>
      <c r="AU355" s="203" t="s">
        <v>87</v>
      </c>
      <c r="AV355" s="13" t="s">
        <v>87</v>
      </c>
      <c r="AW355" s="13" t="s">
        <v>36</v>
      </c>
      <c r="AX355" s="13" t="s">
        <v>76</v>
      </c>
      <c r="AY355" s="203" t="s">
        <v>162</v>
      </c>
    </row>
    <row r="356" spans="1:65" s="13" customFormat="1" ht="20.399999999999999">
      <c r="B356" s="192"/>
      <c r="C356" s="193"/>
      <c r="D356" s="194" t="s">
        <v>173</v>
      </c>
      <c r="E356" s="195" t="s">
        <v>28</v>
      </c>
      <c r="F356" s="196" t="s">
        <v>911</v>
      </c>
      <c r="G356" s="193"/>
      <c r="H356" s="197">
        <v>79.650000000000006</v>
      </c>
      <c r="I356" s="198"/>
      <c r="J356" s="193"/>
      <c r="K356" s="193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173</v>
      </c>
      <c r="AU356" s="203" t="s">
        <v>87</v>
      </c>
      <c r="AV356" s="13" t="s">
        <v>87</v>
      </c>
      <c r="AW356" s="13" t="s">
        <v>36</v>
      </c>
      <c r="AX356" s="13" t="s">
        <v>76</v>
      </c>
      <c r="AY356" s="203" t="s">
        <v>162</v>
      </c>
    </row>
    <row r="357" spans="1:65" s="13" customFormat="1" ht="10.199999999999999">
      <c r="B357" s="192"/>
      <c r="C357" s="193"/>
      <c r="D357" s="194" t="s">
        <v>173</v>
      </c>
      <c r="E357" s="195" t="s">
        <v>28</v>
      </c>
      <c r="F357" s="196" t="s">
        <v>912</v>
      </c>
      <c r="G357" s="193"/>
      <c r="H357" s="197">
        <v>58.45</v>
      </c>
      <c r="I357" s="198"/>
      <c r="J357" s="193"/>
      <c r="K357" s="193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173</v>
      </c>
      <c r="AU357" s="203" t="s">
        <v>87</v>
      </c>
      <c r="AV357" s="13" t="s">
        <v>87</v>
      </c>
      <c r="AW357" s="13" t="s">
        <v>36</v>
      </c>
      <c r="AX357" s="13" t="s">
        <v>76</v>
      </c>
      <c r="AY357" s="203" t="s">
        <v>162</v>
      </c>
    </row>
    <row r="358" spans="1:65" s="14" customFormat="1" ht="10.199999999999999">
      <c r="B358" s="204"/>
      <c r="C358" s="205"/>
      <c r="D358" s="194" t="s">
        <v>173</v>
      </c>
      <c r="E358" s="206" t="s">
        <v>28</v>
      </c>
      <c r="F358" s="207" t="s">
        <v>176</v>
      </c>
      <c r="G358" s="205"/>
      <c r="H358" s="208">
        <v>943.2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173</v>
      </c>
      <c r="AU358" s="214" t="s">
        <v>87</v>
      </c>
      <c r="AV358" s="14" t="s">
        <v>169</v>
      </c>
      <c r="AW358" s="14" t="s">
        <v>36</v>
      </c>
      <c r="AX358" s="14" t="s">
        <v>84</v>
      </c>
      <c r="AY358" s="214" t="s">
        <v>162</v>
      </c>
    </row>
    <row r="359" spans="1:65" s="2" customFormat="1" ht="14.4" customHeight="1">
      <c r="A359" s="35"/>
      <c r="B359" s="36"/>
      <c r="C359" s="225" t="s">
        <v>913</v>
      </c>
      <c r="D359" s="225" t="s">
        <v>228</v>
      </c>
      <c r="E359" s="226" t="s">
        <v>259</v>
      </c>
      <c r="F359" s="227" t="s">
        <v>260</v>
      </c>
      <c r="G359" s="228" t="s">
        <v>255</v>
      </c>
      <c r="H359" s="229">
        <v>952.63199999999995</v>
      </c>
      <c r="I359" s="230"/>
      <c r="J359" s="231">
        <f>ROUND(I359*H359,2)</f>
        <v>0</v>
      </c>
      <c r="K359" s="227" t="s">
        <v>168</v>
      </c>
      <c r="L359" s="232"/>
      <c r="M359" s="233" t="s">
        <v>28</v>
      </c>
      <c r="N359" s="234" t="s">
        <v>47</v>
      </c>
      <c r="O359" s="65"/>
      <c r="P359" s="183">
        <f>O359*H359</f>
        <v>0</v>
      </c>
      <c r="Q359" s="183">
        <v>4.4999999999999998E-2</v>
      </c>
      <c r="R359" s="183">
        <f>Q359*H359</f>
        <v>42.868439999999993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214</v>
      </c>
      <c r="AT359" s="185" t="s">
        <v>228</v>
      </c>
      <c r="AU359" s="185" t="s">
        <v>87</v>
      </c>
      <c r="AY359" s="18" t="s">
        <v>162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84</v>
      </c>
      <c r="BK359" s="186">
        <f>ROUND(I359*H359,2)</f>
        <v>0</v>
      </c>
      <c r="BL359" s="18" t="s">
        <v>169</v>
      </c>
      <c r="BM359" s="185" t="s">
        <v>914</v>
      </c>
    </row>
    <row r="360" spans="1:65" s="13" customFormat="1" ht="10.199999999999999">
      <c r="B360" s="192"/>
      <c r="C360" s="193"/>
      <c r="D360" s="194" t="s">
        <v>173</v>
      </c>
      <c r="E360" s="195" t="s">
        <v>28</v>
      </c>
      <c r="F360" s="196" t="s">
        <v>915</v>
      </c>
      <c r="G360" s="193"/>
      <c r="H360" s="197">
        <v>952.63199999999995</v>
      </c>
      <c r="I360" s="198"/>
      <c r="J360" s="193"/>
      <c r="K360" s="193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173</v>
      </c>
      <c r="AU360" s="203" t="s">
        <v>87</v>
      </c>
      <c r="AV360" s="13" t="s">
        <v>87</v>
      </c>
      <c r="AW360" s="13" t="s">
        <v>36</v>
      </c>
      <c r="AX360" s="13" t="s">
        <v>84</v>
      </c>
      <c r="AY360" s="203" t="s">
        <v>162</v>
      </c>
    </row>
    <row r="361" spans="1:65" s="2" customFormat="1" ht="22.2" customHeight="1">
      <c r="A361" s="35"/>
      <c r="B361" s="36"/>
      <c r="C361" s="174" t="s">
        <v>916</v>
      </c>
      <c r="D361" s="174" t="s">
        <v>164</v>
      </c>
      <c r="E361" s="175" t="s">
        <v>917</v>
      </c>
      <c r="F361" s="176" t="s">
        <v>918</v>
      </c>
      <c r="G361" s="177" t="s">
        <v>217</v>
      </c>
      <c r="H361" s="178">
        <v>37.4</v>
      </c>
      <c r="I361" s="179"/>
      <c r="J361" s="180">
        <f>ROUND(I361*H361,2)</f>
        <v>0</v>
      </c>
      <c r="K361" s="176" t="s">
        <v>168</v>
      </c>
      <c r="L361" s="40"/>
      <c r="M361" s="181" t="s">
        <v>28</v>
      </c>
      <c r="N361" s="182" t="s">
        <v>47</v>
      </c>
      <c r="O361" s="65"/>
      <c r="P361" s="183">
        <f>O361*H361</f>
        <v>0</v>
      </c>
      <c r="Q361" s="183">
        <v>4.6999999999999999E-4</v>
      </c>
      <c r="R361" s="183">
        <f>Q361*H361</f>
        <v>1.7578E-2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169</v>
      </c>
      <c r="AT361" s="185" t="s">
        <v>164</v>
      </c>
      <c r="AU361" s="185" t="s">
        <v>87</v>
      </c>
      <c r="AY361" s="18" t="s">
        <v>162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84</v>
      </c>
      <c r="BK361" s="186">
        <f>ROUND(I361*H361,2)</f>
        <v>0</v>
      </c>
      <c r="BL361" s="18" t="s">
        <v>169</v>
      </c>
      <c r="BM361" s="185" t="s">
        <v>919</v>
      </c>
    </row>
    <row r="362" spans="1:65" s="2" customFormat="1" ht="10.199999999999999">
      <c r="A362" s="35"/>
      <c r="B362" s="36"/>
      <c r="C362" s="37"/>
      <c r="D362" s="187" t="s">
        <v>171</v>
      </c>
      <c r="E362" s="37"/>
      <c r="F362" s="188" t="s">
        <v>920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171</v>
      </c>
      <c r="AU362" s="18" t="s">
        <v>87</v>
      </c>
    </row>
    <row r="363" spans="1:65" s="15" customFormat="1" ht="10.199999999999999">
      <c r="B363" s="215"/>
      <c r="C363" s="216"/>
      <c r="D363" s="194" t="s">
        <v>173</v>
      </c>
      <c r="E363" s="217" t="s">
        <v>28</v>
      </c>
      <c r="F363" s="218" t="s">
        <v>712</v>
      </c>
      <c r="G363" s="216"/>
      <c r="H363" s="217" t="s">
        <v>28</v>
      </c>
      <c r="I363" s="219"/>
      <c r="J363" s="216"/>
      <c r="K363" s="216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173</v>
      </c>
      <c r="AU363" s="224" t="s">
        <v>87</v>
      </c>
      <c r="AV363" s="15" t="s">
        <v>84</v>
      </c>
      <c r="AW363" s="15" t="s">
        <v>36</v>
      </c>
      <c r="AX363" s="15" t="s">
        <v>76</v>
      </c>
      <c r="AY363" s="224" t="s">
        <v>162</v>
      </c>
    </row>
    <row r="364" spans="1:65" s="13" customFormat="1" ht="10.199999999999999">
      <c r="B364" s="192"/>
      <c r="C364" s="193"/>
      <c r="D364" s="194" t="s">
        <v>173</v>
      </c>
      <c r="E364" s="195" t="s">
        <v>28</v>
      </c>
      <c r="F364" s="196" t="s">
        <v>713</v>
      </c>
      <c r="G364" s="193"/>
      <c r="H364" s="197">
        <v>37.4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173</v>
      </c>
      <c r="AU364" s="203" t="s">
        <v>87</v>
      </c>
      <c r="AV364" s="13" t="s">
        <v>87</v>
      </c>
      <c r="AW364" s="13" t="s">
        <v>36</v>
      </c>
      <c r="AX364" s="13" t="s">
        <v>84</v>
      </c>
      <c r="AY364" s="203" t="s">
        <v>162</v>
      </c>
    </row>
    <row r="365" spans="1:65" s="2" customFormat="1" ht="34.799999999999997" customHeight="1">
      <c r="A365" s="35"/>
      <c r="B365" s="36"/>
      <c r="C365" s="174" t="s">
        <v>921</v>
      </c>
      <c r="D365" s="174" t="s">
        <v>164</v>
      </c>
      <c r="E365" s="175" t="s">
        <v>922</v>
      </c>
      <c r="F365" s="176" t="s">
        <v>923</v>
      </c>
      <c r="G365" s="177" t="s">
        <v>255</v>
      </c>
      <c r="H365" s="178">
        <v>643.20000000000005</v>
      </c>
      <c r="I365" s="179"/>
      <c r="J365" s="180">
        <f>ROUND(I365*H365,2)</f>
        <v>0</v>
      </c>
      <c r="K365" s="176" t="s">
        <v>168</v>
      </c>
      <c r="L365" s="40"/>
      <c r="M365" s="181" t="s">
        <v>28</v>
      </c>
      <c r="N365" s="182" t="s">
        <v>47</v>
      </c>
      <c r="O365" s="65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169</v>
      </c>
      <c r="AT365" s="185" t="s">
        <v>164</v>
      </c>
      <c r="AU365" s="185" t="s">
        <v>87</v>
      </c>
      <c r="AY365" s="18" t="s">
        <v>162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84</v>
      </c>
      <c r="BK365" s="186">
        <f>ROUND(I365*H365,2)</f>
        <v>0</v>
      </c>
      <c r="BL365" s="18" t="s">
        <v>169</v>
      </c>
      <c r="BM365" s="185" t="s">
        <v>924</v>
      </c>
    </row>
    <row r="366" spans="1:65" s="2" customFormat="1" ht="10.199999999999999">
      <c r="A366" s="35"/>
      <c r="B366" s="36"/>
      <c r="C366" s="37"/>
      <c r="D366" s="187" t="s">
        <v>171</v>
      </c>
      <c r="E366" s="37"/>
      <c r="F366" s="188" t="s">
        <v>925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171</v>
      </c>
      <c r="AU366" s="18" t="s">
        <v>87</v>
      </c>
    </row>
    <row r="367" spans="1:65" s="13" customFormat="1" ht="10.199999999999999">
      <c r="B367" s="192"/>
      <c r="C367" s="193"/>
      <c r="D367" s="194" t="s">
        <v>173</v>
      </c>
      <c r="E367" s="195" t="s">
        <v>28</v>
      </c>
      <c r="F367" s="196" t="s">
        <v>926</v>
      </c>
      <c r="G367" s="193"/>
      <c r="H367" s="197">
        <v>643.20000000000005</v>
      </c>
      <c r="I367" s="198"/>
      <c r="J367" s="193"/>
      <c r="K367" s="193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173</v>
      </c>
      <c r="AU367" s="203" t="s">
        <v>87</v>
      </c>
      <c r="AV367" s="13" t="s">
        <v>87</v>
      </c>
      <c r="AW367" s="13" t="s">
        <v>36</v>
      </c>
      <c r="AX367" s="13" t="s">
        <v>84</v>
      </c>
      <c r="AY367" s="203" t="s">
        <v>162</v>
      </c>
    </row>
    <row r="368" spans="1:65" s="2" customFormat="1" ht="22.2" customHeight="1">
      <c r="A368" s="35"/>
      <c r="B368" s="36"/>
      <c r="C368" s="174" t="s">
        <v>927</v>
      </c>
      <c r="D368" s="174" t="s">
        <v>164</v>
      </c>
      <c r="E368" s="175" t="s">
        <v>928</v>
      </c>
      <c r="F368" s="176" t="s">
        <v>929</v>
      </c>
      <c r="G368" s="177" t="s">
        <v>255</v>
      </c>
      <c r="H368" s="178">
        <v>643.20000000000005</v>
      </c>
      <c r="I368" s="179"/>
      <c r="J368" s="180">
        <f>ROUND(I368*H368,2)</f>
        <v>0</v>
      </c>
      <c r="K368" s="176" t="s">
        <v>168</v>
      </c>
      <c r="L368" s="40"/>
      <c r="M368" s="181" t="s">
        <v>28</v>
      </c>
      <c r="N368" s="182" t="s">
        <v>47</v>
      </c>
      <c r="O368" s="65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169</v>
      </c>
      <c r="AT368" s="185" t="s">
        <v>164</v>
      </c>
      <c r="AU368" s="185" t="s">
        <v>87</v>
      </c>
      <c r="AY368" s="18" t="s">
        <v>162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84</v>
      </c>
      <c r="BK368" s="186">
        <f>ROUND(I368*H368,2)</f>
        <v>0</v>
      </c>
      <c r="BL368" s="18" t="s">
        <v>169</v>
      </c>
      <c r="BM368" s="185" t="s">
        <v>930</v>
      </c>
    </row>
    <row r="369" spans="1:65" s="2" customFormat="1" ht="10.199999999999999">
      <c r="A369" s="35"/>
      <c r="B369" s="36"/>
      <c r="C369" s="37"/>
      <c r="D369" s="187" t="s">
        <v>171</v>
      </c>
      <c r="E369" s="37"/>
      <c r="F369" s="188" t="s">
        <v>931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171</v>
      </c>
      <c r="AU369" s="18" t="s">
        <v>87</v>
      </c>
    </row>
    <row r="370" spans="1:65" s="13" customFormat="1" ht="10.199999999999999">
      <c r="B370" s="192"/>
      <c r="C370" s="193"/>
      <c r="D370" s="194" t="s">
        <v>173</v>
      </c>
      <c r="E370" s="195" t="s">
        <v>28</v>
      </c>
      <c r="F370" s="196" t="s">
        <v>932</v>
      </c>
      <c r="G370" s="193"/>
      <c r="H370" s="197">
        <v>643.20000000000005</v>
      </c>
      <c r="I370" s="198"/>
      <c r="J370" s="193"/>
      <c r="K370" s="193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173</v>
      </c>
      <c r="AU370" s="203" t="s">
        <v>87</v>
      </c>
      <c r="AV370" s="13" t="s">
        <v>87</v>
      </c>
      <c r="AW370" s="13" t="s">
        <v>36</v>
      </c>
      <c r="AX370" s="13" t="s">
        <v>84</v>
      </c>
      <c r="AY370" s="203" t="s">
        <v>162</v>
      </c>
    </row>
    <row r="371" spans="1:65" s="2" customFormat="1" ht="14.4" customHeight="1">
      <c r="A371" s="35"/>
      <c r="B371" s="36"/>
      <c r="C371" s="174" t="s">
        <v>933</v>
      </c>
      <c r="D371" s="174" t="s">
        <v>164</v>
      </c>
      <c r="E371" s="175" t="s">
        <v>934</v>
      </c>
      <c r="F371" s="176" t="s">
        <v>935</v>
      </c>
      <c r="G371" s="177" t="s">
        <v>225</v>
      </c>
      <c r="H371" s="178">
        <v>1</v>
      </c>
      <c r="I371" s="179"/>
      <c r="J371" s="180">
        <f>ROUND(I371*H371,2)</f>
        <v>0</v>
      </c>
      <c r="K371" s="176" t="s">
        <v>168</v>
      </c>
      <c r="L371" s="40"/>
      <c r="M371" s="181" t="s">
        <v>28</v>
      </c>
      <c r="N371" s="182" t="s">
        <v>47</v>
      </c>
      <c r="O371" s="65"/>
      <c r="P371" s="183">
        <f>O371*H371</f>
        <v>0</v>
      </c>
      <c r="Q371" s="183">
        <v>7.2870000000000004E-2</v>
      </c>
      <c r="R371" s="183">
        <f>Q371*H371</f>
        <v>7.2870000000000004E-2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169</v>
      </c>
      <c r="AT371" s="185" t="s">
        <v>164</v>
      </c>
      <c r="AU371" s="185" t="s">
        <v>87</v>
      </c>
      <c r="AY371" s="18" t="s">
        <v>162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84</v>
      </c>
      <c r="BK371" s="186">
        <f>ROUND(I371*H371,2)</f>
        <v>0</v>
      </c>
      <c r="BL371" s="18" t="s">
        <v>169</v>
      </c>
      <c r="BM371" s="185" t="s">
        <v>936</v>
      </c>
    </row>
    <row r="372" spans="1:65" s="2" customFormat="1" ht="10.199999999999999">
      <c r="A372" s="35"/>
      <c r="B372" s="36"/>
      <c r="C372" s="37"/>
      <c r="D372" s="187" t="s">
        <v>171</v>
      </c>
      <c r="E372" s="37"/>
      <c r="F372" s="188" t="s">
        <v>937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171</v>
      </c>
      <c r="AU372" s="18" t="s">
        <v>87</v>
      </c>
    </row>
    <row r="373" spans="1:65" s="13" customFormat="1" ht="10.199999999999999">
      <c r="B373" s="192"/>
      <c r="C373" s="193"/>
      <c r="D373" s="194" t="s">
        <v>173</v>
      </c>
      <c r="E373" s="195" t="s">
        <v>28</v>
      </c>
      <c r="F373" s="196" t="s">
        <v>84</v>
      </c>
      <c r="G373" s="193"/>
      <c r="H373" s="197">
        <v>1</v>
      </c>
      <c r="I373" s="198"/>
      <c r="J373" s="193"/>
      <c r="K373" s="193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173</v>
      </c>
      <c r="AU373" s="203" t="s">
        <v>87</v>
      </c>
      <c r="AV373" s="13" t="s">
        <v>87</v>
      </c>
      <c r="AW373" s="13" t="s">
        <v>36</v>
      </c>
      <c r="AX373" s="13" t="s">
        <v>84</v>
      </c>
      <c r="AY373" s="203" t="s">
        <v>162</v>
      </c>
    </row>
    <row r="374" spans="1:65" s="2" customFormat="1" ht="22.2" customHeight="1">
      <c r="A374" s="35"/>
      <c r="B374" s="36"/>
      <c r="C374" s="225" t="s">
        <v>938</v>
      </c>
      <c r="D374" s="225" t="s">
        <v>228</v>
      </c>
      <c r="E374" s="226" t="s">
        <v>939</v>
      </c>
      <c r="F374" s="227" t="s">
        <v>940</v>
      </c>
      <c r="G374" s="228" t="s">
        <v>225</v>
      </c>
      <c r="H374" s="229">
        <v>1</v>
      </c>
      <c r="I374" s="230"/>
      <c r="J374" s="231">
        <f>ROUND(I374*H374,2)</f>
        <v>0</v>
      </c>
      <c r="K374" s="227" t="s">
        <v>28</v>
      </c>
      <c r="L374" s="232"/>
      <c r="M374" s="233" t="s">
        <v>28</v>
      </c>
      <c r="N374" s="234" t="s">
        <v>47</v>
      </c>
      <c r="O374" s="65"/>
      <c r="P374" s="183">
        <f>O374*H374</f>
        <v>0</v>
      </c>
      <c r="Q374" s="183">
        <v>1.4500000000000001E-2</v>
      </c>
      <c r="R374" s="183">
        <f>Q374*H374</f>
        <v>1.4500000000000001E-2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214</v>
      </c>
      <c r="AT374" s="185" t="s">
        <v>228</v>
      </c>
      <c r="AU374" s="185" t="s">
        <v>87</v>
      </c>
      <c r="AY374" s="18" t="s">
        <v>162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84</v>
      </c>
      <c r="BK374" s="186">
        <f>ROUND(I374*H374,2)</f>
        <v>0</v>
      </c>
      <c r="BL374" s="18" t="s">
        <v>169</v>
      </c>
      <c r="BM374" s="185" t="s">
        <v>941</v>
      </c>
    </row>
    <row r="375" spans="1:65" s="13" customFormat="1" ht="10.199999999999999">
      <c r="B375" s="192"/>
      <c r="C375" s="193"/>
      <c r="D375" s="194" t="s">
        <v>173</v>
      </c>
      <c r="E375" s="195" t="s">
        <v>28</v>
      </c>
      <c r="F375" s="196" t="s">
        <v>84</v>
      </c>
      <c r="G375" s="193"/>
      <c r="H375" s="197">
        <v>1</v>
      </c>
      <c r="I375" s="198"/>
      <c r="J375" s="193"/>
      <c r="K375" s="193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173</v>
      </c>
      <c r="AU375" s="203" t="s">
        <v>87</v>
      </c>
      <c r="AV375" s="13" t="s">
        <v>87</v>
      </c>
      <c r="AW375" s="13" t="s">
        <v>36</v>
      </c>
      <c r="AX375" s="13" t="s">
        <v>84</v>
      </c>
      <c r="AY375" s="203" t="s">
        <v>162</v>
      </c>
    </row>
    <row r="376" spans="1:65" s="2" customFormat="1" ht="19.8" customHeight="1">
      <c r="A376" s="35"/>
      <c r="B376" s="36"/>
      <c r="C376" s="174" t="s">
        <v>857</v>
      </c>
      <c r="D376" s="174" t="s">
        <v>164</v>
      </c>
      <c r="E376" s="175" t="s">
        <v>942</v>
      </c>
      <c r="F376" s="176" t="s">
        <v>943</v>
      </c>
      <c r="G376" s="177" t="s">
        <v>225</v>
      </c>
      <c r="H376" s="178">
        <v>8</v>
      </c>
      <c r="I376" s="179"/>
      <c r="J376" s="180">
        <f>ROUND(I376*H376,2)</f>
        <v>0</v>
      </c>
      <c r="K376" s="176" t="s">
        <v>168</v>
      </c>
      <c r="L376" s="40"/>
      <c r="M376" s="181" t="s">
        <v>28</v>
      </c>
      <c r="N376" s="182" t="s">
        <v>47</v>
      </c>
      <c r="O376" s="65"/>
      <c r="P376" s="183">
        <f>O376*H376</f>
        <v>0</v>
      </c>
      <c r="Q376" s="183">
        <v>0.35743999999999998</v>
      </c>
      <c r="R376" s="183">
        <f>Q376*H376</f>
        <v>2.8595199999999998</v>
      </c>
      <c r="S376" s="183">
        <v>0</v>
      </c>
      <c r="T376" s="18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5" t="s">
        <v>169</v>
      </c>
      <c r="AT376" s="185" t="s">
        <v>164</v>
      </c>
      <c r="AU376" s="185" t="s">
        <v>87</v>
      </c>
      <c r="AY376" s="18" t="s">
        <v>162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8" t="s">
        <v>84</v>
      </c>
      <c r="BK376" s="186">
        <f>ROUND(I376*H376,2)</f>
        <v>0</v>
      </c>
      <c r="BL376" s="18" t="s">
        <v>169</v>
      </c>
      <c r="BM376" s="185" t="s">
        <v>944</v>
      </c>
    </row>
    <row r="377" spans="1:65" s="2" customFormat="1" ht="10.199999999999999">
      <c r="A377" s="35"/>
      <c r="B377" s="36"/>
      <c r="C377" s="37"/>
      <c r="D377" s="187" t="s">
        <v>171</v>
      </c>
      <c r="E377" s="37"/>
      <c r="F377" s="188" t="s">
        <v>945</v>
      </c>
      <c r="G377" s="37"/>
      <c r="H377" s="37"/>
      <c r="I377" s="189"/>
      <c r="J377" s="37"/>
      <c r="K377" s="37"/>
      <c r="L377" s="40"/>
      <c r="M377" s="190"/>
      <c r="N377" s="191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171</v>
      </c>
      <c r="AU377" s="18" t="s">
        <v>87</v>
      </c>
    </row>
    <row r="378" spans="1:65" s="13" customFormat="1" ht="10.199999999999999">
      <c r="B378" s="192"/>
      <c r="C378" s="193"/>
      <c r="D378" s="194" t="s">
        <v>173</v>
      </c>
      <c r="E378" s="195" t="s">
        <v>28</v>
      </c>
      <c r="F378" s="196" t="s">
        <v>214</v>
      </c>
      <c r="G378" s="193"/>
      <c r="H378" s="197">
        <v>8</v>
      </c>
      <c r="I378" s="198"/>
      <c r="J378" s="193"/>
      <c r="K378" s="193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173</v>
      </c>
      <c r="AU378" s="203" t="s">
        <v>87</v>
      </c>
      <c r="AV378" s="13" t="s">
        <v>87</v>
      </c>
      <c r="AW378" s="13" t="s">
        <v>36</v>
      </c>
      <c r="AX378" s="13" t="s">
        <v>84</v>
      </c>
      <c r="AY378" s="203" t="s">
        <v>162</v>
      </c>
    </row>
    <row r="379" spans="1:65" s="2" customFormat="1" ht="22.2" customHeight="1">
      <c r="A379" s="35"/>
      <c r="B379" s="36"/>
      <c r="C379" s="225" t="s">
        <v>946</v>
      </c>
      <c r="D379" s="225" t="s">
        <v>228</v>
      </c>
      <c r="E379" s="226" t="s">
        <v>947</v>
      </c>
      <c r="F379" s="227" t="s">
        <v>948</v>
      </c>
      <c r="G379" s="228" t="s">
        <v>225</v>
      </c>
      <c r="H379" s="229">
        <v>8</v>
      </c>
      <c r="I379" s="230"/>
      <c r="J379" s="231">
        <f>ROUND(I379*H379,2)</f>
        <v>0</v>
      </c>
      <c r="K379" s="227" t="s">
        <v>28</v>
      </c>
      <c r="L379" s="232"/>
      <c r="M379" s="233" t="s">
        <v>28</v>
      </c>
      <c r="N379" s="234" t="s">
        <v>47</v>
      </c>
      <c r="O379" s="65"/>
      <c r="P379" s="183">
        <f>O379*H379</f>
        <v>0</v>
      </c>
      <c r="Q379" s="183">
        <v>7.0000000000000007E-2</v>
      </c>
      <c r="R379" s="183">
        <f>Q379*H379</f>
        <v>0.56000000000000005</v>
      </c>
      <c r="S379" s="183">
        <v>0</v>
      </c>
      <c r="T379" s="18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5" t="s">
        <v>214</v>
      </c>
      <c r="AT379" s="185" t="s">
        <v>228</v>
      </c>
      <c r="AU379" s="185" t="s">
        <v>87</v>
      </c>
      <c r="AY379" s="18" t="s">
        <v>162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8" t="s">
        <v>84</v>
      </c>
      <c r="BK379" s="186">
        <f>ROUND(I379*H379,2)</f>
        <v>0</v>
      </c>
      <c r="BL379" s="18" t="s">
        <v>169</v>
      </c>
      <c r="BM379" s="185" t="s">
        <v>949</v>
      </c>
    </row>
    <row r="380" spans="1:65" s="13" customFormat="1" ht="10.199999999999999">
      <c r="B380" s="192"/>
      <c r="C380" s="193"/>
      <c r="D380" s="194" t="s">
        <v>173</v>
      </c>
      <c r="E380" s="195" t="s">
        <v>28</v>
      </c>
      <c r="F380" s="196" t="s">
        <v>214</v>
      </c>
      <c r="G380" s="193"/>
      <c r="H380" s="197">
        <v>8</v>
      </c>
      <c r="I380" s="198"/>
      <c r="J380" s="193"/>
      <c r="K380" s="193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173</v>
      </c>
      <c r="AU380" s="203" t="s">
        <v>87</v>
      </c>
      <c r="AV380" s="13" t="s">
        <v>87</v>
      </c>
      <c r="AW380" s="13" t="s">
        <v>36</v>
      </c>
      <c r="AX380" s="13" t="s">
        <v>84</v>
      </c>
      <c r="AY380" s="203" t="s">
        <v>162</v>
      </c>
    </row>
    <row r="381" spans="1:65" s="2" customFormat="1" ht="22.2" customHeight="1">
      <c r="A381" s="35"/>
      <c r="B381" s="36"/>
      <c r="C381" s="174" t="s">
        <v>950</v>
      </c>
      <c r="D381" s="174" t="s">
        <v>164</v>
      </c>
      <c r="E381" s="175" t="s">
        <v>951</v>
      </c>
      <c r="F381" s="176" t="s">
        <v>952</v>
      </c>
      <c r="G381" s="177" t="s">
        <v>225</v>
      </c>
      <c r="H381" s="178">
        <v>7</v>
      </c>
      <c r="I381" s="179"/>
      <c r="J381" s="180">
        <f>ROUND(I381*H381,2)</f>
        <v>0</v>
      </c>
      <c r="K381" s="176" t="s">
        <v>168</v>
      </c>
      <c r="L381" s="40"/>
      <c r="M381" s="181" t="s">
        <v>28</v>
      </c>
      <c r="N381" s="182" t="s">
        <v>47</v>
      </c>
      <c r="O381" s="65"/>
      <c r="P381" s="183">
        <f>O381*H381</f>
        <v>0</v>
      </c>
      <c r="Q381" s="183">
        <v>8.0000000000000004E-4</v>
      </c>
      <c r="R381" s="183">
        <f>Q381*H381</f>
        <v>5.5999999999999999E-3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169</v>
      </c>
      <c r="AT381" s="185" t="s">
        <v>164</v>
      </c>
      <c r="AU381" s="185" t="s">
        <v>87</v>
      </c>
      <c r="AY381" s="18" t="s">
        <v>162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84</v>
      </c>
      <c r="BK381" s="186">
        <f>ROUND(I381*H381,2)</f>
        <v>0</v>
      </c>
      <c r="BL381" s="18" t="s">
        <v>169</v>
      </c>
      <c r="BM381" s="185" t="s">
        <v>953</v>
      </c>
    </row>
    <row r="382" spans="1:65" s="2" customFormat="1" ht="10.199999999999999">
      <c r="A382" s="35"/>
      <c r="B382" s="36"/>
      <c r="C382" s="37"/>
      <c r="D382" s="187" t="s">
        <v>171</v>
      </c>
      <c r="E382" s="37"/>
      <c r="F382" s="188" t="s">
        <v>954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171</v>
      </c>
      <c r="AU382" s="18" t="s">
        <v>87</v>
      </c>
    </row>
    <row r="383" spans="1:65" s="13" customFormat="1" ht="10.199999999999999">
      <c r="B383" s="192"/>
      <c r="C383" s="193"/>
      <c r="D383" s="194" t="s">
        <v>173</v>
      </c>
      <c r="E383" s="195" t="s">
        <v>28</v>
      </c>
      <c r="F383" s="196" t="s">
        <v>207</v>
      </c>
      <c r="G383" s="193"/>
      <c r="H383" s="197">
        <v>7</v>
      </c>
      <c r="I383" s="198"/>
      <c r="J383" s="193"/>
      <c r="K383" s="193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173</v>
      </c>
      <c r="AU383" s="203" t="s">
        <v>87</v>
      </c>
      <c r="AV383" s="13" t="s">
        <v>87</v>
      </c>
      <c r="AW383" s="13" t="s">
        <v>36</v>
      </c>
      <c r="AX383" s="13" t="s">
        <v>76</v>
      </c>
      <c r="AY383" s="203" t="s">
        <v>162</v>
      </c>
    </row>
    <row r="384" spans="1:65" s="2" customFormat="1" ht="19.8" customHeight="1">
      <c r="A384" s="35"/>
      <c r="B384" s="36"/>
      <c r="C384" s="225" t="s">
        <v>955</v>
      </c>
      <c r="D384" s="225" t="s">
        <v>228</v>
      </c>
      <c r="E384" s="226" t="s">
        <v>956</v>
      </c>
      <c r="F384" s="227" t="s">
        <v>957</v>
      </c>
      <c r="G384" s="228" t="s">
        <v>225</v>
      </c>
      <c r="H384" s="229">
        <v>7</v>
      </c>
      <c r="I384" s="230"/>
      <c r="J384" s="231">
        <f>ROUND(I384*H384,2)</f>
        <v>0</v>
      </c>
      <c r="K384" s="227" t="s">
        <v>28</v>
      </c>
      <c r="L384" s="232"/>
      <c r="M384" s="233" t="s">
        <v>28</v>
      </c>
      <c r="N384" s="234" t="s">
        <v>47</v>
      </c>
      <c r="O384" s="65"/>
      <c r="P384" s="183">
        <f>O384*H384</f>
        <v>0</v>
      </c>
      <c r="Q384" s="183">
        <v>0.02</v>
      </c>
      <c r="R384" s="183">
        <f>Q384*H384</f>
        <v>0.14000000000000001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214</v>
      </c>
      <c r="AT384" s="185" t="s">
        <v>228</v>
      </c>
      <c r="AU384" s="185" t="s">
        <v>87</v>
      </c>
      <c r="AY384" s="18" t="s">
        <v>162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84</v>
      </c>
      <c r="BK384" s="186">
        <f>ROUND(I384*H384,2)</f>
        <v>0</v>
      </c>
      <c r="BL384" s="18" t="s">
        <v>169</v>
      </c>
      <c r="BM384" s="185" t="s">
        <v>958</v>
      </c>
    </row>
    <row r="385" spans="1:65" s="13" customFormat="1" ht="10.199999999999999">
      <c r="B385" s="192"/>
      <c r="C385" s="193"/>
      <c r="D385" s="194" t="s">
        <v>173</v>
      </c>
      <c r="E385" s="195" t="s">
        <v>28</v>
      </c>
      <c r="F385" s="196" t="s">
        <v>207</v>
      </c>
      <c r="G385" s="193"/>
      <c r="H385" s="197">
        <v>7</v>
      </c>
      <c r="I385" s="198"/>
      <c r="J385" s="193"/>
      <c r="K385" s="193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173</v>
      </c>
      <c r="AU385" s="203" t="s">
        <v>87</v>
      </c>
      <c r="AV385" s="13" t="s">
        <v>87</v>
      </c>
      <c r="AW385" s="13" t="s">
        <v>36</v>
      </c>
      <c r="AX385" s="13" t="s">
        <v>76</v>
      </c>
      <c r="AY385" s="203" t="s">
        <v>162</v>
      </c>
    </row>
    <row r="386" spans="1:65" s="2" customFormat="1" ht="14.4" customHeight="1">
      <c r="A386" s="35"/>
      <c r="B386" s="36"/>
      <c r="C386" s="174" t="s">
        <v>959</v>
      </c>
      <c r="D386" s="174" t="s">
        <v>164</v>
      </c>
      <c r="E386" s="175" t="s">
        <v>960</v>
      </c>
      <c r="F386" s="176" t="s">
        <v>961</v>
      </c>
      <c r="G386" s="177" t="s">
        <v>167</v>
      </c>
      <c r="H386" s="178">
        <v>8.64</v>
      </c>
      <c r="I386" s="179"/>
      <c r="J386" s="180">
        <f>ROUND(I386*H386,2)</f>
        <v>0</v>
      </c>
      <c r="K386" s="176" t="s">
        <v>168</v>
      </c>
      <c r="L386" s="40"/>
      <c r="M386" s="181" t="s">
        <v>28</v>
      </c>
      <c r="N386" s="182" t="s">
        <v>47</v>
      </c>
      <c r="O386" s="65"/>
      <c r="P386" s="183">
        <f>O386*H386</f>
        <v>0</v>
      </c>
      <c r="Q386" s="183">
        <v>0</v>
      </c>
      <c r="R386" s="183">
        <f>Q386*H386</f>
        <v>0</v>
      </c>
      <c r="S386" s="183">
        <v>2</v>
      </c>
      <c r="T386" s="184">
        <f>S386*H386</f>
        <v>17.28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169</v>
      </c>
      <c r="AT386" s="185" t="s">
        <v>164</v>
      </c>
      <c r="AU386" s="185" t="s">
        <v>87</v>
      </c>
      <c r="AY386" s="18" t="s">
        <v>162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84</v>
      </c>
      <c r="BK386" s="186">
        <f>ROUND(I386*H386,2)</f>
        <v>0</v>
      </c>
      <c r="BL386" s="18" t="s">
        <v>169</v>
      </c>
      <c r="BM386" s="185" t="s">
        <v>962</v>
      </c>
    </row>
    <row r="387" spans="1:65" s="2" customFormat="1" ht="10.199999999999999">
      <c r="A387" s="35"/>
      <c r="B387" s="36"/>
      <c r="C387" s="37"/>
      <c r="D387" s="187" t="s">
        <v>171</v>
      </c>
      <c r="E387" s="37"/>
      <c r="F387" s="188" t="s">
        <v>963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171</v>
      </c>
      <c r="AU387" s="18" t="s">
        <v>87</v>
      </c>
    </row>
    <row r="388" spans="1:65" s="13" customFormat="1" ht="10.199999999999999">
      <c r="B388" s="192"/>
      <c r="C388" s="193"/>
      <c r="D388" s="194" t="s">
        <v>173</v>
      </c>
      <c r="E388" s="195" t="s">
        <v>28</v>
      </c>
      <c r="F388" s="196" t="s">
        <v>964</v>
      </c>
      <c r="G388" s="193"/>
      <c r="H388" s="197">
        <v>8.64</v>
      </c>
      <c r="I388" s="198"/>
      <c r="J388" s="193"/>
      <c r="K388" s="193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173</v>
      </c>
      <c r="AU388" s="203" t="s">
        <v>87</v>
      </c>
      <c r="AV388" s="13" t="s">
        <v>87</v>
      </c>
      <c r="AW388" s="13" t="s">
        <v>36</v>
      </c>
      <c r="AX388" s="13" t="s">
        <v>84</v>
      </c>
      <c r="AY388" s="203" t="s">
        <v>162</v>
      </c>
    </row>
    <row r="389" spans="1:65" s="2" customFormat="1" ht="22.2" customHeight="1">
      <c r="A389" s="35"/>
      <c r="B389" s="36"/>
      <c r="C389" s="174" t="s">
        <v>965</v>
      </c>
      <c r="D389" s="174" t="s">
        <v>164</v>
      </c>
      <c r="E389" s="175" t="s">
        <v>966</v>
      </c>
      <c r="F389" s="176" t="s">
        <v>967</v>
      </c>
      <c r="G389" s="177" t="s">
        <v>225</v>
      </c>
      <c r="H389" s="178">
        <v>4</v>
      </c>
      <c r="I389" s="179"/>
      <c r="J389" s="180">
        <f>ROUND(I389*H389,2)</f>
        <v>0</v>
      </c>
      <c r="K389" s="176" t="s">
        <v>168</v>
      </c>
      <c r="L389" s="40"/>
      <c r="M389" s="181" t="s">
        <v>28</v>
      </c>
      <c r="N389" s="182" t="s">
        <v>47</v>
      </c>
      <c r="O389" s="65"/>
      <c r="P389" s="183">
        <f>O389*H389</f>
        <v>0</v>
      </c>
      <c r="Q389" s="183">
        <v>0</v>
      </c>
      <c r="R389" s="183">
        <f>Q389*H389</f>
        <v>0</v>
      </c>
      <c r="S389" s="183">
        <v>7.4999999999999997E-2</v>
      </c>
      <c r="T389" s="184">
        <f>S389*H389</f>
        <v>0.3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5" t="s">
        <v>169</v>
      </c>
      <c r="AT389" s="185" t="s">
        <v>164</v>
      </c>
      <c r="AU389" s="185" t="s">
        <v>87</v>
      </c>
      <c r="AY389" s="18" t="s">
        <v>162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8" t="s">
        <v>84</v>
      </c>
      <c r="BK389" s="186">
        <f>ROUND(I389*H389,2)</f>
        <v>0</v>
      </c>
      <c r="BL389" s="18" t="s">
        <v>169</v>
      </c>
      <c r="BM389" s="185" t="s">
        <v>968</v>
      </c>
    </row>
    <row r="390" spans="1:65" s="2" customFormat="1" ht="10.199999999999999">
      <c r="A390" s="35"/>
      <c r="B390" s="36"/>
      <c r="C390" s="37"/>
      <c r="D390" s="187" t="s">
        <v>171</v>
      </c>
      <c r="E390" s="37"/>
      <c r="F390" s="188" t="s">
        <v>969</v>
      </c>
      <c r="G390" s="37"/>
      <c r="H390" s="37"/>
      <c r="I390" s="189"/>
      <c r="J390" s="37"/>
      <c r="K390" s="37"/>
      <c r="L390" s="40"/>
      <c r="M390" s="190"/>
      <c r="N390" s="191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171</v>
      </c>
      <c r="AU390" s="18" t="s">
        <v>87</v>
      </c>
    </row>
    <row r="391" spans="1:65" s="13" customFormat="1" ht="10.199999999999999">
      <c r="B391" s="192"/>
      <c r="C391" s="193"/>
      <c r="D391" s="194" t="s">
        <v>173</v>
      </c>
      <c r="E391" s="195" t="s">
        <v>28</v>
      </c>
      <c r="F391" s="196" t="s">
        <v>169</v>
      </c>
      <c r="G391" s="193"/>
      <c r="H391" s="197">
        <v>4</v>
      </c>
      <c r="I391" s="198"/>
      <c r="J391" s="193"/>
      <c r="K391" s="193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173</v>
      </c>
      <c r="AU391" s="203" t="s">
        <v>87</v>
      </c>
      <c r="AV391" s="13" t="s">
        <v>87</v>
      </c>
      <c r="AW391" s="13" t="s">
        <v>36</v>
      </c>
      <c r="AX391" s="13" t="s">
        <v>84</v>
      </c>
      <c r="AY391" s="203" t="s">
        <v>162</v>
      </c>
    </row>
    <row r="392" spans="1:65" s="2" customFormat="1" ht="50.4" customHeight="1">
      <c r="A392" s="35"/>
      <c r="B392" s="36"/>
      <c r="C392" s="174" t="s">
        <v>970</v>
      </c>
      <c r="D392" s="174" t="s">
        <v>164</v>
      </c>
      <c r="E392" s="175" t="s">
        <v>971</v>
      </c>
      <c r="F392" s="176" t="s">
        <v>972</v>
      </c>
      <c r="G392" s="177" t="s">
        <v>225</v>
      </c>
      <c r="H392" s="178">
        <v>30</v>
      </c>
      <c r="I392" s="179"/>
      <c r="J392" s="180">
        <f>ROUND(I392*H392,2)</f>
        <v>0</v>
      </c>
      <c r="K392" s="176" t="s">
        <v>168</v>
      </c>
      <c r="L392" s="40"/>
      <c r="M392" s="181" t="s">
        <v>28</v>
      </c>
      <c r="N392" s="182" t="s">
        <v>47</v>
      </c>
      <c r="O392" s="65"/>
      <c r="P392" s="183">
        <f>O392*H392</f>
        <v>0</v>
      </c>
      <c r="Q392" s="183">
        <v>0</v>
      </c>
      <c r="R392" s="183">
        <f>Q392*H392</f>
        <v>0</v>
      </c>
      <c r="S392" s="183">
        <v>8.2000000000000003E-2</v>
      </c>
      <c r="T392" s="184">
        <f>S392*H392</f>
        <v>2.46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169</v>
      </c>
      <c r="AT392" s="185" t="s">
        <v>164</v>
      </c>
      <c r="AU392" s="185" t="s">
        <v>87</v>
      </c>
      <c r="AY392" s="18" t="s">
        <v>162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84</v>
      </c>
      <c r="BK392" s="186">
        <f>ROUND(I392*H392,2)</f>
        <v>0</v>
      </c>
      <c r="BL392" s="18" t="s">
        <v>169</v>
      </c>
      <c r="BM392" s="185" t="s">
        <v>973</v>
      </c>
    </row>
    <row r="393" spans="1:65" s="2" customFormat="1" ht="10.199999999999999">
      <c r="A393" s="35"/>
      <c r="B393" s="36"/>
      <c r="C393" s="37"/>
      <c r="D393" s="187" t="s">
        <v>171</v>
      </c>
      <c r="E393" s="37"/>
      <c r="F393" s="188" t="s">
        <v>974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171</v>
      </c>
      <c r="AU393" s="18" t="s">
        <v>87</v>
      </c>
    </row>
    <row r="394" spans="1:65" s="13" customFormat="1" ht="10.199999999999999">
      <c r="B394" s="192"/>
      <c r="C394" s="193"/>
      <c r="D394" s="194" t="s">
        <v>173</v>
      </c>
      <c r="E394" s="195" t="s">
        <v>28</v>
      </c>
      <c r="F394" s="196" t="s">
        <v>294</v>
      </c>
      <c r="G394" s="193"/>
      <c r="H394" s="197">
        <v>30</v>
      </c>
      <c r="I394" s="198"/>
      <c r="J394" s="193"/>
      <c r="K394" s="193"/>
      <c r="L394" s="199"/>
      <c r="M394" s="200"/>
      <c r="N394" s="201"/>
      <c r="O394" s="201"/>
      <c r="P394" s="201"/>
      <c r="Q394" s="201"/>
      <c r="R394" s="201"/>
      <c r="S394" s="201"/>
      <c r="T394" s="202"/>
      <c r="AT394" s="203" t="s">
        <v>173</v>
      </c>
      <c r="AU394" s="203" t="s">
        <v>87</v>
      </c>
      <c r="AV394" s="13" t="s">
        <v>87</v>
      </c>
      <c r="AW394" s="13" t="s">
        <v>36</v>
      </c>
      <c r="AX394" s="13" t="s">
        <v>84</v>
      </c>
      <c r="AY394" s="203" t="s">
        <v>162</v>
      </c>
    </row>
    <row r="395" spans="1:65" s="2" customFormat="1" ht="45" customHeight="1">
      <c r="A395" s="35"/>
      <c r="B395" s="36"/>
      <c r="C395" s="174" t="s">
        <v>975</v>
      </c>
      <c r="D395" s="174" t="s">
        <v>164</v>
      </c>
      <c r="E395" s="175" t="s">
        <v>976</v>
      </c>
      <c r="F395" s="176" t="s">
        <v>977</v>
      </c>
      <c r="G395" s="177" t="s">
        <v>225</v>
      </c>
      <c r="H395" s="178">
        <v>5</v>
      </c>
      <c r="I395" s="179"/>
      <c r="J395" s="180">
        <f>ROUND(I395*H395,2)</f>
        <v>0</v>
      </c>
      <c r="K395" s="176" t="s">
        <v>168</v>
      </c>
      <c r="L395" s="40"/>
      <c r="M395" s="181" t="s">
        <v>28</v>
      </c>
      <c r="N395" s="182" t="s">
        <v>47</v>
      </c>
      <c r="O395" s="65"/>
      <c r="P395" s="183">
        <f>O395*H395</f>
        <v>0</v>
      </c>
      <c r="Q395" s="183">
        <v>0</v>
      </c>
      <c r="R395" s="183">
        <f>Q395*H395</f>
        <v>0</v>
      </c>
      <c r="S395" s="183">
        <v>4.0000000000000001E-3</v>
      </c>
      <c r="T395" s="184">
        <f>S395*H395</f>
        <v>0.02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5" t="s">
        <v>169</v>
      </c>
      <c r="AT395" s="185" t="s">
        <v>164</v>
      </c>
      <c r="AU395" s="185" t="s">
        <v>87</v>
      </c>
      <c r="AY395" s="18" t="s">
        <v>162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8" t="s">
        <v>84</v>
      </c>
      <c r="BK395" s="186">
        <f>ROUND(I395*H395,2)</f>
        <v>0</v>
      </c>
      <c r="BL395" s="18" t="s">
        <v>169</v>
      </c>
      <c r="BM395" s="185" t="s">
        <v>978</v>
      </c>
    </row>
    <row r="396" spans="1:65" s="2" customFormat="1" ht="10.199999999999999">
      <c r="A396" s="35"/>
      <c r="B396" s="36"/>
      <c r="C396" s="37"/>
      <c r="D396" s="187" t="s">
        <v>171</v>
      </c>
      <c r="E396" s="37"/>
      <c r="F396" s="188" t="s">
        <v>979</v>
      </c>
      <c r="G396" s="37"/>
      <c r="H396" s="37"/>
      <c r="I396" s="189"/>
      <c r="J396" s="37"/>
      <c r="K396" s="37"/>
      <c r="L396" s="40"/>
      <c r="M396" s="190"/>
      <c r="N396" s="191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171</v>
      </c>
      <c r="AU396" s="18" t="s">
        <v>87</v>
      </c>
    </row>
    <row r="397" spans="1:65" s="13" customFormat="1" ht="10.199999999999999">
      <c r="B397" s="192"/>
      <c r="C397" s="193"/>
      <c r="D397" s="194" t="s">
        <v>173</v>
      </c>
      <c r="E397" s="195" t="s">
        <v>28</v>
      </c>
      <c r="F397" s="196" t="s">
        <v>193</v>
      </c>
      <c r="G397" s="193"/>
      <c r="H397" s="197">
        <v>5</v>
      </c>
      <c r="I397" s="198"/>
      <c r="J397" s="193"/>
      <c r="K397" s="193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173</v>
      </c>
      <c r="AU397" s="203" t="s">
        <v>87</v>
      </c>
      <c r="AV397" s="13" t="s">
        <v>87</v>
      </c>
      <c r="AW397" s="13" t="s">
        <v>36</v>
      </c>
      <c r="AX397" s="13" t="s">
        <v>84</v>
      </c>
      <c r="AY397" s="203" t="s">
        <v>162</v>
      </c>
    </row>
    <row r="398" spans="1:65" s="2" customFormat="1" ht="57.6" customHeight="1">
      <c r="A398" s="35"/>
      <c r="B398" s="36"/>
      <c r="C398" s="174" t="s">
        <v>980</v>
      </c>
      <c r="D398" s="174" t="s">
        <v>164</v>
      </c>
      <c r="E398" s="175" t="s">
        <v>981</v>
      </c>
      <c r="F398" s="176" t="s">
        <v>982</v>
      </c>
      <c r="G398" s="177" t="s">
        <v>255</v>
      </c>
      <c r="H398" s="178">
        <v>0.8</v>
      </c>
      <c r="I398" s="179"/>
      <c r="J398" s="180">
        <f>ROUND(I398*H398,2)</f>
        <v>0</v>
      </c>
      <c r="K398" s="176" t="s">
        <v>168</v>
      </c>
      <c r="L398" s="40"/>
      <c r="M398" s="181" t="s">
        <v>28</v>
      </c>
      <c r="N398" s="182" t="s">
        <v>47</v>
      </c>
      <c r="O398" s="65"/>
      <c r="P398" s="183">
        <f>O398*H398</f>
        <v>0</v>
      </c>
      <c r="Q398" s="183">
        <v>0</v>
      </c>
      <c r="R398" s="183">
        <f>Q398*H398</f>
        <v>0</v>
      </c>
      <c r="S398" s="183">
        <v>0.35</v>
      </c>
      <c r="T398" s="184">
        <f>S398*H398</f>
        <v>0.27999999999999997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169</v>
      </c>
      <c r="AT398" s="185" t="s">
        <v>164</v>
      </c>
      <c r="AU398" s="185" t="s">
        <v>87</v>
      </c>
      <c r="AY398" s="18" t="s">
        <v>162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84</v>
      </c>
      <c r="BK398" s="186">
        <f>ROUND(I398*H398,2)</f>
        <v>0</v>
      </c>
      <c r="BL398" s="18" t="s">
        <v>169</v>
      </c>
      <c r="BM398" s="185" t="s">
        <v>983</v>
      </c>
    </row>
    <row r="399" spans="1:65" s="2" customFormat="1" ht="10.199999999999999">
      <c r="A399" s="35"/>
      <c r="B399" s="36"/>
      <c r="C399" s="37"/>
      <c r="D399" s="187" t="s">
        <v>171</v>
      </c>
      <c r="E399" s="37"/>
      <c r="F399" s="188" t="s">
        <v>984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171</v>
      </c>
      <c r="AU399" s="18" t="s">
        <v>87</v>
      </c>
    </row>
    <row r="400" spans="1:65" s="13" customFormat="1" ht="10.199999999999999">
      <c r="B400" s="192"/>
      <c r="C400" s="193"/>
      <c r="D400" s="194" t="s">
        <v>173</v>
      </c>
      <c r="E400" s="195" t="s">
        <v>28</v>
      </c>
      <c r="F400" s="196" t="s">
        <v>985</v>
      </c>
      <c r="G400" s="193"/>
      <c r="H400" s="197">
        <v>0.8</v>
      </c>
      <c r="I400" s="198"/>
      <c r="J400" s="193"/>
      <c r="K400" s="193"/>
      <c r="L400" s="199"/>
      <c r="M400" s="200"/>
      <c r="N400" s="201"/>
      <c r="O400" s="201"/>
      <c r="P400" s="201"/>
      <c r="Q400" s="201"/>
      <c r="R400" s="201"/>
      <c r="S400" s="201"/>
      <c r="T400" s="202"/>
      <c r="AT400" s="203" t="s">
        <v>173</v>
      </c>
      <c r="AU400" s="203" t="s">
        <v>87</v>
      </c>
      <c r="AV400" s="13" t="s">
        <v>87</v>
      </c>
      <c r="AW400" s="13" t="s">
        <v>36</v>
      </c>
      <c r="AX400" s="13" t="s">
        <v>84</v>
      </c>
      <c r="AY400" s="203" t="s">
        <v>162</v>
      </c>
    </row>
    <row r="401" spans="1:65" s="2" customFormat="1" ht="30" customHeight="1">
      <c r="A401" s="35"/>
      <c r="B401" s="36"/>
      <c r="C401" s="174" t="s">
        <v>986</v>
      </c>
      <c r="D401" s="174" t="s">
        <v>164</v>
      </c>
      <c r="E401" s="175" t="s">
        <v>987</v>
      </c>
      <c r="F401" s="176" t="s">
        <v>988</v>
      </c>
      <c r="G401" s="177" t="s">
        <v>225</v>
      </c>
      <c r="H401" s="178">
        <v>62</v>
      </c>
      <c r="I401" s="179"/>
      <c r="J401" s="180">
        <f>ROUND(I401*H401,2)</f>
        <v>0</v>
      </c>
      <c r="K401" s="176" t="s">
        <v>168</v>
      </c>
      <c r="L401" s="40"/>
      <c r="M401" s="181" t="s">
        <v>28</v>
      </c>
      <c r="N401" s="182" t="s">
        <v>47</v>
      </c>
      <c r="O401" s="65"/>
      <c r="P401" s="183">
        <f>O401*H401</f>
        <v>0</v>
      </c>
      <c r="Q401" s="183">
        <v>0</v>
      </c>
      <c r="R401" s="183">
        <f>Q401*H401</f>
        <v>0</v>
      </c>
      <c r="S401" s="183">
        <v>8.0000000000000002E-3</v>
      </c>
      <c r="T401" s="184">
        <f>S401*H401</f>
        <v>0.496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5" t="s">
        <v>169</v>
      </c>
      <c r="AT401" s="185" t="s">
        <v>164</v>
      </c>
      <c r="AU401" s="185" t="s">
        <v>87</v>
      </c>
      <c r="AY401" s="18" t="s">
        <v>162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8" t="s">
        <v>84</v>
      </c>
      <c r="BK401" s="186">
        <f>ROUND(I401*H401,2)</f>
        <v>0</v>
      </c>
      <c r="BL401" s="18" t="s">
        <v>169</v>
      </c>
      <c r="BM401" s="185" t="s">
        <v>989</v>
      </c>
    </row>
    <row r="402" spans="1:65" s="2" customFormat="1" ht="10.199999999999999">
      <c r="A402" s="35"/>
      <c r="B402" s="36"/>
      <c r="C402" s="37"/>
      <c r="D402" s="187" t="s">
        <v>171</v>
      </c>
      <c r="E402" s="37"/>
      <c r="F402" s="188" t="s">
        <v>990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171</v>
      </c>
      <c r="AU402" s="18" t="s">
        <v>87</v>
      </c>
    </row>
    <row r="403" spans="1:65" s="13" customFormat="1" ht="10.199999999999999">
      <c r="B403" s="192"/>
      <c r="C403" s="193"/>
      <c r="D403" s="194" t="s">
        <v>173</v>
      </c>
      <c r="E403" s="195" t="s">
        <v>28</v>
      </c>
      <c r="F403" s="196" t="s">
        <v>946</v>
      </c>
      <c r="G403" s="193"/>
      <c r="H403" s="197">
        <v>62</v>
      </c>
      <c r="I403" s="198"/>
      <c r="J403" s="193"/>
      <c r="K403" s="193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173</v>
      </c>
      <c r="AU403" s="203" t="s">
        <v>87</v>
      </c>
      <c r="AV403" s="13" t="s">
        <v>87</v>
      </c>
      <c r="AW403" s="13" t="s">
        <v>36</v>
      </c>
      <c r="AX403" s="13" t="s">
        <v>84</v>
      </c>
      <c r="AY403" s="203" t="s">
        <v>162</v>
      </c>
    </row>
    <row r="404" spans="1:65" s="2" customFormat="1" ht="22.2" customHeight="1">
      <c r="A404" s="35"/>
      <c r="B404" s="36"/>
      <c r="C404" s="174" t="s">
        <v>991</v>
      </c>
      <c r="D404" s="174" t="s">
        <v>164</v>
      </c>
      <c r="E404" s="175" t="s">
        <v>992</v>
      </c>
      <c r="F404" s="176" t="s">
        <v>993</v>
      </c>
      <c r="G404" s="177" t="s">
        <v>255</v>
      </c>
      <c r="H404" s="178">
        <v>122</v>
      </c>
      <c r="I404" s="179"/>
      <c r="J404" s="180">
        <f>ROUND(I404*H404,2)</f>
        <v>0</v>
      </c>
      <c r="K404" s="176" t="s">
        <v>168</v>
      </c>
      <c r="L404" s="40"/>
      <c r="M404" s="181" t="s">
        <v>28</v>
      </c>
      <c r="N404" s="182" t="s">
        <v>47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2.48E-3</v>
      </c>
      <c r="T404" s="184">
        <f>S404*H404</f>
        <v>0.30256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169</v>
      </c>
      <c r="AT404" s="185" t="s">
        <v>164</v>
      </c>
      <c r="AU404" s="185" t="s">
        <v>87</v>
      </c>
      <c r="AY404" s="18" t="s">
        <v>162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84</v>
      </c>
      <c r="BK404" s="186">
        <f>ROUND(I404*H404,2)</f>
        <v>0</v>
      </c>
      <c r="BL404" s="18" t="s">
        <v>169</v>
      </c>
      <c r="BM404" s="185" t="s">
        <v>994</v>
      </c>
    </row>
    <row r="405" spans="1:65" s="2" customFormat="1" ht="10.199999999999999">
      <c r="A405" s="35"/>
      <c r="B405" s="36"/>
      <c r="C405" s="37"/>
      <c r="D405" s="187" t="s">
        <v>171</v>
      </c>
      <c r="E405" s="37"/>
      <c r="F405" s="188" t="s">
        <v>995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171</v>
      </c>
      <c r="AU405" s="18" t="s">
        <v>87</v>
      </c>
    </row>
    <row r="406" spans="1:65" s="13" customFormat="1" ht="10.199999999999999">
      <c r="B406" s="192"/>
      <c r="C406" s="193"/>
      <c r="D406" s="194" t="s">
        <v>173</v>
      </c>
      <c r="E406" s="195" t="s">
        <v>28</v>
      </c>
      <c r="F406" s="196" t="s">
        <v>996</v>
      </c>
      <c r="G406" s="193"/>
      <c r="H406" s="197">
        <v>122</v>
      </c>
      <c r="I406" s="198"/>
      <c r="J406" s="193"/>
      <c r="K406" s="193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173</v>
      </c>
      <c r="AU406" s="203" t="s">
        <v>87</v>
      </c>
      <c r="AV406" s="13" t="s">
        <v>87</v>
      </c>
      <c r="AW406" s="13" t="s">
        <v>36</v>
      </c>
      <c r="AX406" s="13" t="s">
        <v>84</v>
      </c>
      <c r="AY406" s="203" t="s">
        <v>162</v>
      </c>
    </row>
    <row r="407" spans="1:65" s="2" customFormat="1" ht="22.2" customHeight="1">
      <c r="A407" s="35"/>
      <c r="B407" s="36"/>
      <c r="C407" s="174" t="s">
        <v>997</v>
      </c>
      <c r="D407" s="174" t="s">
        <v>164</v>
      </c>
      <c r="E407" s="175" t="s">
        <v>998</v>
      </c>
      <c r="F407" s="176" t="s">
        <v>999</v>
      </c>
      <c r="G407" s="177" t="s">
        <v>167</v>
      </c>
      <c r="H407" s="178">
        <v>53.043999999999997</v>
      </c>
      <c r="I407" s="179"/>
      <c r="J407" s="180">
        <f>ROUND(I407*H407,2)</f>
        <v>0</v>
      </c>
      <c r="K407" s="176" t="s">
        <v>168</v>
      </c>
      <c r="L407" s="40"/>
      <c r="M407" s="181" t="s">
        <v>28</v>
      </c>
      <c r="N407" s="182" t="s">
        <v>47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0.24</v>
      </c>
      <c r="T407" s="184">
        <f>S407*H407</f>
        <v>12.730559999999999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169</v>
      </c>
      <c r="AT407" s="185" t="s">
        <v>164</v>
      </c>
      <c r="AU407" s="185" t="s">
        <v>87</v>
      </c>
      <c r="AY407" s="18" t="s">
        <v>162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84</v>
      </c>
      <c r="BK407" s="186">
        <f>ROUND(I407*H407,2)</f>
        <v>0</v>
      </c>
      <c r="BL407" s="18" t="s">
        <v>169</v>
      </c>
      <c r="BM407" s="185" t="s">
        <v>1000</v>
      </c>
    </row>
    <row r="408" spans="1:65" s="2" customFormat="1" ht="10.199999999999999">
      <c r="A408" s="35"/>
      <c r="B408" s="36"/>
      <c r="C408" s="37"/>
      <c r="D408" s="187" t="s">
        <v>171</v>
      </c>
      <c r="E408" s="37"/>
      <c r="F408" s="188" t="s">
        <v>1001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171</v>
      </c>
      <c r="AU408" s="18" t="s">
        <v>87</v>
      </c>
    </row>
    <row r="409" spans="1:65" s="13" customFormat="1" ht="10.199999999999999">
      <c r="B409" s="192"/>
      <c r="C409" s="193"/>
      <c r="D409" s="194" t="s">
        <v>173</v>
      </c>
      <c r="E409" s="195" t="s">
        <v>28</v>
      </c>
      <c r="F409" s="196" t="s">
        <v>1002</v>
      </c>
      <c r="G409" s="193"/>
      <c r="H409" s="197">
        <v>53.043999999999997</v>
      </c>
      <c r="I409" s="198"/>
      <c r="J409" s="193"/>
      <c r="K409" s="193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173</v>
      </c>
      <c r="AU409" s="203" t="s">
        <v>87</v>
      </c>
      <c r="AV409" s="13" t="s">
        <v>87</v>
      </c>
      <c r="AW409" s="13" t="s">
        <v>36</v>
      </c>
      <c r="AX409" s="13" t="s">
        <v>84</v>
      </c>
      <c r="AY409" s="203" t="s">
        <v>162</v>
      </c>
    </row>
    <row r="410" spans="1:65" s="12" customFormat="1" ht="22.8" customHeight="1">
      <c r="B410" s="158"/>
      <c r="C410" s="159"/>
      <c r="D410" s="160" t="s">
        <v>75</v>
      </c>
      <c r="E410" s="172" t="s">
        <v>281</v>
      </c>
      <c r="F410" s="172" t="s">
        <v>1003</v>
      </c>
      <c r="G410" s="159"/>
      <c r="H410" s="159"/>
      <c r="I410" s="162"/>
      <c r="J410" s="173">
        <f>BK410</f>
        <v>0</v>
      </c>
      <c r="K410" s="159"/>
      <c r="L410" s="164"/>
      <c r="M410" s="165"/>
      <c r="N410" s="166"/>
      <c r="O410" s="166"/>
      <c r="P410" s="167">
        <f>SUM(P411:P418)</f>
        <v>0</v>
      </c>
      <c r="Q410" s="166"/>
      <c r="R410" s="167">
        <f>SUM(R411:R418)</f>
        <v>0.248</v>
      </c>
      <c r="S410" s="166"/>
      <c r="T410" s="168">
        <f>SUM(T411:T418)</f>
        <v>0</v>
      </c>
      <c r="AR410" s="169" t="s">
        <v>84</v>
      </c>
      <c r="AT410" s="170" t="s">
        <v>75</v>
      </c>
      <c r="AU410" s="170" t="s">
        <v>84</v>
      </c>
      <c r="AY410" s="169" t="s">
        <v>162</v>
      </c>
      <c r="BK410" s="171">
        <f>SUM(BK411:BK418)</f>
        <v>0</v>
      </c>
    </row>
    <row r="411" spans="1:65" s="2" customFormat="1" ht="22.2" customHeight="1">
      <c r="A411" s="35"/>
      <c r="B411" s="36"/>
      <c r="C411" s="174" t="s">
        <v>1004</v>
      </c>
      <c r="D411" s="174" t="s">
        <v>164</v>
      </c>
      <c r="E411" s="175" t="s">
        <v>1005</v>
      </c>
      <c r="F411" s="176" t="s">
        <v>1006</v>
      </c>
      <c r="G411" s="177" t="s">
        <v>236</v>
      </c>
      <c r="H411" s="178">
        <v>1</v>
      </c>
      <c r="I411" s="179"/>
      <c r="J411" s="180">
        <f>ROUND(I411*H411,2)</f>
        <v>0</v>
      </c>
      <c r="K411" s="176" t="s">
        <v>28</v>
      </c>
      <c r="L411" s="40"/>
      <c r="M411" s="181" t="s">
        <v>28</v>
      </c>
      <c r="N411" s="182" t="s">
        <v>47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169</v>
      </c>
      <c r="AT411" s="185" t="s">
        <v>164</v>
      </c>
      <c r="AU411" s="185" t="s">
        <v>87</v>
      </c>
      <c r="AY411" s="18" t="s">
        <v>162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84</v>
      </c>
      <c r="BK411" s="186">
        <f>ROUND(I411*H411,2)</f>
        <v>0</v>
      </c>
      <c r="BL411" s="18" t="s">
        <v>169</v>
      </c>
      <c r="BM411" s="185" t="s">
        <v>1007</v>
      </c>
    </row>
    <row r="412" spans="1:65" s="13" customFormat="1" ht="10.199999999999999">
      <c r="B412" s="192"/>
      <c r="C412" s="193"/>
      <c r="D412" s="194" t="s">
        <v>173</v>
      </c>
      <c r="E412" s="195" t="s">
        <v>28</v>
      </c>
      <c r="F412" s="196" t="s">
        <v>84</v>
      </c>
      <c r="G412" s="193"/>
      <c r="H412" s="197">
        <v>1</v>
      </c>
      <c r="I412" s="198"/>
      <c r="J412" s="193"/>
      <c r="K412" s="193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173</v>
      </c>
      <c r="AU412" s="203" t="s">
        <v>87</v>
      </c>
      <c r="AV412" s="13" t="s">
        <v>87</v>
      </c>
      <c r="AW412" s="13" t="s">
        <v>36</v>
      </c>
      <c r="AX412" s="13" t="s">
        <v>84</v>
      </c>
      <c r="AY412" s="203" t="s">
        <v>162</v>
      </c>
    </row>
    <row r="413" spans="1:65" s="2" customFormat="1" ht="14.4" customHeight="1">
      <c r="A413" s="35"/>
      <c r="B413" s="36"/>
      <c r="C413" s="225" t="s">
        <v>1008</v>
      </c>
      <c r="D413" s="225" t="s">
        <v>228</v>
      </c>
      <c r="E413" s="226" t="s">
        <v>1009</v>
      </c>
      <c r="F413" s="227" t="s">
        <v>1010</v>
      </c>
      <c r="G413" s="228" t="s">
        <v>236</v>
      </c>
      <c r="H413" s="229">
        <v>1</v>
      </c>
      <c r="I413" s="230"/>
      <c r="J413" s="231">
        <f>ROUND(I413*H413,2)</f>
        <v>0</v>
      </c>
      <c r="K413" s="227" t="s">
        <v>28</v>
      </c>
      <c r="L413" s="232"/>
      <c r="M413" s="233" t="s">
        <v>28</v>
      </c>
      <c r="N413" s="234" t="s">
        <v>47</v>
      </c>
      <c r="O413" s="65"/>
      <c r="P413" s="183">
        <f>O413*H413</f>
        <v>0</v>
      </c>
      <c r="Q413" s="183">
        <v>0.11600000000000001</v>
      </c>
      <c r="R413" s="183">
        <f>Q413*H413</f>
        <v>0.11600000000000001</v>
      </c>
      <c r="S413" s="183">
        <v>0</v>
      </c>
      <c r="T413" s="18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5" t="s">
        <v>214</v>
      </c>
      <c r="AT413" s="185" t="s">
        <v>228</v>
      </c>
      <c r="AU413" s="185" t="s">
        <v>87</v>
      </c>
      <c r="AY413" s="18" t="s">
        <v>162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8" t="s">
        <v>84</v>
      </c>
      <c r="BK413" s="186">
        <f>ROUND(I413*H413,2)</f>
        <v>0</v>
      </c>
      <c r="BL413" s="18" t="s">
        <v>169</v>
      </c>
      <c r="BM413" s="185" t="s">
        <v>1011</v>
      </c>
    </row>
    <row r="414" spans="1:65" s="13" customFormat="1" ht="10.199999999999999">
      <c r="B414" s="192"/>
      <c r="C414" s="193"/>
      <c r="D414" s="194" t="s">
        <v>173</v>
      </c>
      <c r="E414" s="195" t="s">
        <v>28</v>
      </c>
      <c r="F414" s="196" t="s">
        <v>84</v>
      </c>
      <c r="G414" s="193"/>
      <c r="H414" s="197">
        <v>1</v>
      </c>
      <c r="I414" s="198"/>
      <c r="J414" s="193"/>
      <c r="K414" s="193"/>
      <c r="L414" s="199"/>
      <c r="M414" s="200"/>
      <c r="N414" s="201"/>
      <c r="O414" s="201"/>
      <c r="P414" s="201"/>
      <c r="Q414" s="201"/>
      <c r="R414" s="201"/>
      <c r="S414" s="201"/>
      <c r="T414" s="202"/>
      <c r="AT414" s="203" t="s">
        <v>173</v>
      </c>
      <c r="AU414" s="203" t="s">
        <v>87</v>
      </c>
      <c r="AV414" s="13" t="s">
        <v>87</v>
      </c>
      <c r="AW414" s="13" t="s">
        <v>36</v>
      </c>
      <c r="AX414" s="13" t="s">
        <v>84</v>
      </c>
      <c r="AY414" s="203" t="s">
        <v>162</v>
      </c>
    </row>
    <row r="415" spans="1:65" s="2" customFormat="1" ht="14.4" customHeight="1">
      <c r="A415" s="35"/>
      <c r="B415" s="36"/>
      <c r="C415" s="225" t="s">
        <v>1012</v>
      </c>
      <c r="D415" s="225" t="s">
        <v>228</v>
      </c>
      <c r="E415" s="226" t="s">
        <v>1013</v>
      </c>
      <c r="F415" s="227" t="s">
        <v>1014</v>
      </c>
      <c r="G415" s="228" t="s">
        <v>236</v>
      </c>
      <c r="H415" s="229">
        <v>1</v>
      </c>
      <c r="I415" s="230"/>
      <c r="J415" s="231">
        <f>ROUND(I415*H415,2)</f>
        <v>0</v>
      </c>
      <c r="K415" s="227" t="s">
        <v>28</v>
      </c>
      <c r="L415" s="232"/>
      <c r="M415" s="233" t="s">
        <v>28</v>
      </c>
      <c r="N415" s="234" t="s">
        <v>47</v>
      </c>
      <c r="O415" s="65"/>
      <c r="P415" s="183">
        <f>O415*H415</f>
        <v>0</v>
      </c>
      <c r="Q415" s="183">
        <v>0.11600000000000001</v>
      </c>
      <c r="R415" s="183">
        <f>Q415*H415</f>
        <v>0.11600000000000001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214</v>
      </c>
      <c r="AT415" s="185" t="s">
        <v>228</v>
      </c>
      <c r="AU415" s="185" t="s">
        <v>87</v>
      </c>
      <c r="AY415" s="18" t="s">
        <v>162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84</v>
      </c>
      <c r="BK415" s="186">
        <f>ROUND(I415*H415,2)</f>
        <v>0</v>
      </c>
      <c r="BL415" s="18" t="s">
        <v>169</v>
      </c>
      <c r="BM415" s="185" t="s">
        <v>1015</v>
      </c>
    </row>
    <row r="416" spans="1:65" s="13" customFormat="1" ht="10.199999999999999">
      <c r="B416" s="192"/>
      <c r="C416" s="193"/>
      <c r="D416" s="194" t="s">
        <v>173</v>
      </c>
      <c r="E416" s="195" t="s">
        <v>28</v>
      </c>
      <c r="F416" s="196" t="s">
        <v>84</v>
      </c>
      <c r="G416" s="193"/>
      <c r="H416" s="197">
        <v>1</v>
      </c>
      <c r="I416" s="198"/>
      <c r="J416" s="193"/>
      <c r="K416" s="193"/>
      <c r="L416" s="199"/>
      <c r="M416" s="200"/>
      <c r="N416" s="201"/>
      <c r="O416" s="201"/>
      <c r="P416" s="201"/>
      <c r="Q416" s="201"/>
      <c r="R416" s="201"/>
      <c r="S416" s="201"/>
      <c r="T416" s="202"/>
      <c r="AT416" s="203" t="s">
        <v>173</v>
      </c>
      <c r="AU416" s="203" t="s">
        <v>87</v>
      </c>
      <c r="AV416" s="13" t="s">
        <v>87</v>
      </c>
      <c r="AW416" s="13" t="s">
        <v>36</v>
      </c>
      <c r="AX416" s="13" t="s">
        <v>84</v>
      </c>
      <c r="AY416" s="203" t="s">
        <v>162</v>
      </c>
    </row>
    <row r="417" spans="1:65" s="2" customFormat="1" ht="14.4" customHeight="1">
      <c r="A417" s="35"/>
      <c r="B417" s="36"/>
      <c r="C417" s="225" t="s">
        <v>1016</v>
      </c>
      <c r="D417" s="225" t="s">
        <v>228</v>
      </c>
      <c r="E417" s="226" t="s">
        <v>1017</v>
      </c>
      <c r="F417" s="227" t="s">
        <v>1018</v>
      </c>
      <c r="G417" s="228" t="s">
        <v>236</v>
      </c>
      <c r="H417" s="229">
        <v>1</v>
      </c>
      <c r="I417" s="230"/>
      <c r="J417" s="231">
        <f>ROUND(I417*H417,2)</f>
        <v>0</v>
      </c>
      <c r="K417" s="227" t="s">
        <v>28</v>
      </c>
      <c r="L417" s="232"/>
      <c r="M417" s="233" t="s">
        <v>28</v>
      </c>
      <c r="N417" s="234" t="s">
        <v>47</v>
      </c>
      <c r="O417" s="65"/>
      <c r="P417" s="183">
        <f>O417*H417</f>
        <v>0</v>
      </c>
      <c r="Q417" s="183">
        <v>1.6E-2</v>
      </c>
      <c r="R417" s="183">
        <f>Q417*H417</f>
        <v>1.6E-2</v>
      </c>
      <c r="S417" s="183">
        <v>0</v>
      </c>
      <c r="T417" s="18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5" t="s">
        <v>214</v>
      </c>
      <c r="AT417" s="185" t="s">
        <v>228</v>
      </c>
      <c r="AU417" s="185" t="s">
        <v>87</v>
      </c>
      <c r="AY417" s="18" t="s">
        <v>162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8" t="s">
        <v>84</v>
      </c>
      <c r="BK417" s="186">
        <f>ROUND(I417*H417,2)</f>
        <v>0</v>
      </c>
      <c r="BL417" s="18" t="s">
        <v>169</v>
      </c>
      <c r="BM417" s="185" t="s">
        <v>1019</v>
      </c>
    </row>
    <row r="418" spans="1:65" s="13" customFormat="1" ht="10.199999999999999">
      <c r="B418" s="192"/>
      <c r="C418" s="193"/>
      <c r="D418" s="194" t="s">
        <v>173</v>
      </c>
      <c r="E418" s="195" t="s">
        <v>28</v>
      </c>
      <c r="F418" s="196" t="s">
        <v>84</v>
      </c>
      <c r="G418" s="193"/>
      <c r="H418" s="197">
        <v>1</v>
      </c>
      <c r="I418" s="198"/>
      <c r="J418" s="193"/>
      <c r="K418" s="193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173</v>
      </c>
      <c r="AU418" s="203" t="s">
        <v>87</v>
      </c>
      <c r="AV418" s="13" t="s">
        <v>87</v>
      </c>
      <c r="AW418" s="13" t="s">
        <v>36</v>
      </c>
      <c r="AX418" s="13" t="s">
        <v>84</v>
      </c>
      <c r="AY418" s="203" t="s">
        <v>162</v>
      </c>
    </row>
    <row r="419" spans="1:65" s="12" customFormat="1" ht="22.8" customHeight="1">
      <c r="B419" s="158"/>
      <c r="C419" s="159"/>
      <c r="D419" s="160" t="s">
        <v>75</v>
      </c>
      <c r="E419" s="172" t="s">
        <v>1020</v>
      </c>
      <c r="F419" s="172" t="s">
        <v>1021</v>
      </c>
      <c r="G419" s="159"/>
      <c r="H419" s="159"/>
      <c r="I419" s="162"/>
      <c r="J419" s="173">
        <f>BK419</f>
        <v>0</v>
      </c>
      <c r="K419" s="159"/>
      <c r="L419" s="164"/>
      <c r="M419" s="165"/>
      <c r="N419" s="166"/>
      <c r="O419" s="166"/>
      <c r="P419" s="167">
        <f>SUM(P420:P483)</f>
        <v>0</v>
      </c>
      <c r="Q419" s="166"/>
      <c r="R419" s="167">
        <f>SUM(R420:R483)</f>
        <v>0</v>
      </c>
      <c r="S419" s="166"/>
      <c r="T419" s="168">
        <f>SUM(T420:T483)</f>
        <v>0</v>
      </c>
      <c r="AR419" s="169" t="s">
        <v>84</v>
      </c>
      <c r="AT419" s="170" t="s">
        <v>75</v>
      </c>
      <c r="AU419" s="170" t="s">
        <v>84</v>
      </c>
      <c r="AY419" s="169" t="s">
        <v>162</v>
      </c>
      <c r="BK419" s="171">
        <f>SUM(BK420:BK483)</f>
        <v>0</v>
      </c>
    </row>
    <row r="420" spans="1:65" s="2" customFormat="1" ht="40.200000000000003" customHeight="1">
      <c r="A420" s="35"/>
      <c r="B420" s="36"/>
      <c r="C420" s="174" t="s">
        <v>1022</v>
      </c>
      <c r="D420" s="174" t="s">
        <v>164</v>
      </c>
      <c r="E420" s="175" t="s">
        <v>1023</v>
      </c>
      <c r="F420" s="176" t="s">
        <v>1024</v>
      </c>
      <c r="G420" s="177" t="s">
        <v>196</v>
      </c>
      <c r="H420" s="178">
        <v>682.57</v>
      </c>
      <c r="I420" s="179"/>
      <c r="J420" s="180">
        <f>ROUND(I420*H420,2)</f>
        <v>0</v>
      </c>
      <c r="K420" s="176" t="s">
        <v>168</v>
      </c>
      <c r="L420" s="40"/>
      <c r="M420" s="181" t="s">
        <v>28</v>
      </c>
      <c r="N420" s="182" t="s">
        <v>47</v>
      </c>
      <c r="O420" s="65"/>
      <c r="P420" s="183">
        <f>O420*H420</f>
        <v>0</v>
      </c>
      <c r="Q420" s="183">
        <v>0</v>
      </c>
      <c r="R420" s="183">
        <f>Q420*H420</f>
        <v>0</v>
      </c>
      <c r="S420" s="183">
        <v>0</v>
      </c>
      <c r="T420" s="18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5" t="s">
        <v>169</v>
      </c>
      <c r="AT420" s="185" t="s">
        <v>164</v>
      </c>
      <c r="AU420" s="185" t="s">
        <v>87</v>
      </c>
      <c r="AY420" s="18" t="s">
        <v>162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8" t="s">
        <v>84</v>
      </c>
      <c r="BK420" s="186">
        <f>ROUND(I420*H420,2)</f>
        <v>0</v>
      </c>
      <c r="BL420" s="18" t="s">
        <v>169</v>
      </c>
      <c r="BM420" s="185" t="s">
        <v>1025</v>
      </c>
    </row>
    <row r="421" spans="1:65" s="2" customFormat="1" ht="10.199999999999999">
      <c r="A421" s="35"/>
      <c r="B421" s="36"/>
      <c r="C421" s="37"/>
      <c r="D421" s="187" t="s">
        <v>171</v>
      </c>
      <c r="E421" s="37"/>
      <c r="F421" s="188" t="s">
        <v>1026</v>
      </c>
      <c r="G421" s="37"/>
      <c r="H421" s="37"/>
      <c r="I421" s="189"/>
      <c r="J421" s="37"/>
      <c r="K421" s="37"/>
      <c r="L421" s="40"/>
      <c r="M421" s="190"/>
      <c r="N421" s="191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171</v>
      </c>
      <c r="AU421" s="18" t="s">
        <v>87</v>
      </c>
    </row>
    <row r="422" spans="1:65" s="15" customFormat="1" ht="10.199999999999999">
      <c r="B422" s="215"/>
      <c r="C422" s="216"/>
      <c r="D422" s="194" t="s">
        <v>173</v>
      </c>
      <c r="E422" s="217" t="s">
        <v>28</v>
      </c>
      <c r="F422" s="218" t="s">
        <v>1027</v>
      </c>
      <c r="G422" s="216"/>
      <c r="H422" s="217" t="s">
        <v>28</v>
      </c>
      <c r="I422" s="219"/>
      <c r="J422" s="216"/>
      <c r="K422" s="216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173</v>
      </c>
      <c r="AU422" s="224" t="s">
        <v>87</v>
      </c>
      <c r="AV422" s="15" t="s">
        <v>84</v>
      </c>
      <c r="AW422" s="15" t="s">
        <v>36</v>
      </c>
      <c r="AX422" s="15" t="s">
        <v>76</v>
      </c>
      <c r="AY422" s="224" t="s">
        <v>162</v>
      </c>
    </row>
    <row r="423" spans="1:65" s="15" customFormat="1" ht="10.199999999999999">
      <c r="B423" s="215"/>
      <c r="C423" s="216"/>
      <c r="D423" s="194" t="s">
        <v>173</v>
      </c>
      <c r="E423" s="217" t="s">
        <v>28</v>
      </c>
      <c r="F423" s="218" t="s">
        <v>1028</v>
      </c>
      <c r="G423" s="216"/>
      <c r="H423" s="217" t="s">
        <v>28</v>
      </c>
      <c r="I423" s="219"/>
      <c r="J423" s="216"/>
      <c r="K423" s="216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173</v>
      </c>
      <c r="AU423" s="224" t="s">
        <v>87</v>
      </c>
      <c r="AV423" s="15" t="s">
        <v>84</v>
      </c>
      <c r="AW423" s="15" t="s">
        <v>36</v>
      </c>
      <c r="AX423" s="15" t="s">
        <v>76</v>
      </c>
      <c r="AY423" s="224" t="s">
        <v>162</v>
      </c>
    </row>
    <row r="424" spans="1:65" s="13" customFormat="1" ht="10.199999999999999">
      <c r="B424" s="192"/>
      <c r="C424" s="193"/>
      <c r="D424" s="194" t="s">
        <v>173</v>
      </c>
      <c r="E424" s="195" t="s">
        <v>28</v>
      </c>
      <c r="F424" s="196" t="s">
        <v>1029</v>
      </c>
      <c r="G424" s="193"/>
      <c r="H424" s="197">
        <v>1.96</v>
      </c>
      <c r="I424" s="198"/>
      <c r="J424" s="193"/>
      <c r="K424" s="193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173</v>
      </c>
      <c r="AU424" s="203" t="s">
        <v>87</v>
      </c>
      <c r="AV424" s="13" t="s">
        <v>87</v>
      </c>
      <c r="AW424" s="13" t="s">
        <v>36</v>
      </c>
      <c r="AX424" s="13" t="s">
        <v>76</v>
      </c>
      <c r="AY424" s="203" t="s">
        <v>162</v>
      </c>
    </row>
    <row r="425" spans="1:65" s="15" customFormat="1" ht="10.199999999999999">
      <c r="B425" s="215"/>
      <c r="C425" s="216"/>
      <c r="D425" s="194" t="s">
        <v>173</v>
      </c>
      <c r="E425" s="217" t="s">
        <v>28</v>
      </c>
      <c r="F425" s="218" t="s">
        <v>1030</v>
      </c>
      <c r="G425" s="216"/>
      <c r="H425" s="217" t="s">
        <v>28</v>
      </c>
      <c r="I425" s="219"/>
      <c r="J425" s="216"/>
      <c r="K425" s="216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173</v>
      </c>
      <c r="AU425" s="224" t="s">
        <v>87</v>
      </c>
      <c r="AV425" s="15" t="s">
        <v>84</v>
      </c>
      <c r="AW425" s="15" t="s">
        <v>36</v>
      </c>
      <c r="AX425" s="15" t="s">
        <v>76</v>
      </c>
      <c r="AY425" s="224" t="s">
        <v>162</v>
      </c>
    </row>
    <row r="426" spans="1:65" s="13" customFormat="1" ht="10.199999999999999">
      <c r="B426" s="192"/>
      <c r="C426" s="193"/>
      <c r="D426" s="194" t="s">
        <v>173</v>
      </c>
      <c r="E426" s="195" t="s">
        <v>28</v>
      </c>
      <c r="F426" s="196" t="s">
        <v>1031</v>
      </c>
      <c r="G426" s="193"/>
      <c r="H426" s="197">
        <v>223.49600000000001</v>
      </c>
      <c r="I426" s="198"/>
      <c r="J426" s="193"/>
      <c r="K426" s="193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173</v>
      </c>
      <c r="AU426" s="203" t="s">
        <v>87</v>
      </c>
      <c r="AV426" s="13" t="s">
        <v>87</v>
      </c>
      <c r="AW426" s="13" t="s">
        <v>36</v>
      </c>
      <c r="AX426" s="13" t="s">
        <v>76</v>
      </c>
      <c r="AY426" s="203" t="s">
        <v>162</v>
      </c>
    </row>
    <row r="427" spans="1:65" s="15" customFormat="1" ht="10.199999999999999">
      <c r="B427" s="215"/>
      <c r="C427" s="216"/>
      <c r="D427" s="194" t="s">
        <v>173</v>
      </c>
      <c r="E427" s="217" t="s">
        <v>28</v>
      </c>
      <c r="F427" s="218" t="s">
        <v>1032</v>
      </c>
      <c r="G427" s="216"/>
      <c r="H427" s="217" t="s">
        <v>28</v>
      </c>
      <c r="I427" s="219"/>
      <c r="J427" s="216"/>
      <c r="K427" s="216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173</v>
      </c>
      <c r="AU427" s="224" t="s">
        <v>87</v>
      </c>
      <c r="AV427" s="15" t="s">
        <v>84</v>
      </c>
      <c r="AW427" s="15" t="s">
        <v>36</v>
      </c>
      <c r="AX427" s="15" t="s">
        <v>76</v>
      </c>
      <c r="AY427" s="224" t="s">
        <v>162</v>
      </c>
    </row>
    <row r="428" spans="1:65" s="13" customFormat="1" ht="10.199999999999999">
      <c r="B428" s="192"/>
      <c r="C428" s="193"/>
      <c r="D428" s="194" t="s">
        <v>173</v>
      </c>
      <c r="E428" s="195" t="s">
        <v>28</v>
      </c>
      <c r="F428" s="196" t="s">
        <v>1033</v>
      </c>
      <c r="G428" s="193"/>
      <c r="H428" s="197">
        <v>278.60000000000002</v>
      </c>
      <c r="I428" s="198"/>
      <c r="J428" s="193"/>
      <c r="K428" s="193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173</v>
      </c>
      <c r="AU428" s="203" t="s">
        <v>87</v>
      </c>
      <c r="AV428" s="13" t="s">
        <v>87</v>
      </c>
      <c r="AW428" s="13" t="s">
        <v>36</v>
      </c>
      <c r="AX428" s="13" t="s">
        <v>76</v>
      </c>
      <c r="AY428" s="203" t="s">
        <v>162</v>
      </c>
    </row>
    <row r="429" spans="1:65" s="15" customFormat="1" ht="10.199999999999999">
      <c r="B429" s="215"/>
      <c r="C429" s="216"/>
      <c r="D429" s="194" t="s">
        <v>173</v>
      </c>
      <c r="E429" s="217" t="s">
        <v>28</v>
      </c>
      <c r="F429" s="218" t="s">
        <v>1034</v>
      </c>
      <c r="G429" s="216"/>
      <c r="H429" s="217" t="s">
        <v>28</v>
      </c>
      <c r="I429" s="219"/>
      <c r="J429" s="216"/>
      <c r="K429" s="216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173</v>
      </c>
      <c r="AU429" s="224" t="s">
        <v>87</v>
      </c>
      <c r="AV429" s="15" t="s">
        <v>84</v>
      </c>
      <c r="AW429" s="15" t="s">
        <v>36</v>
      </c>
      <c r="AX429" s="15" t="s">
        <v>76</v>
      </c>
      <c r="AY429" s="224" t="s">
        <v>162</v>
      </c>
    </row>
    <row r="430" spans="1:65" s="13" customFormat="1" ht="10.199999999999999">
      <c r="B430" s="192"/>
      <c r="C430" s="193"/>
      <c r="D430" s="194" t="s">
        <v>173</v>
      </c>
      <c r="E430" s="195" t="s">
        <v>28</v>
      </c>
      <c r="F430" s="196" t="s">
        <v>1035</v>
      </c>
      <c r="G430" s="193"/>
      <c r="H430" s="197">
        <v>4.2</v>
      </c>
      <c r="I430" s="198"/>
      <c r="J430" s="193"/>
      <c r="K430" s="193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173</v>
      </c>
      <c r="AU430" s="203" t="s">
        <v>87</v>
      </c>
      <c r="AV430" s="13" t="s">
        <v>87</v>
      </c>
      <c r="AW430" s="13" t="s">
        <v>36</v>
      </c>
      <c r="AX430" s="13" t="s">
        <v>76</v>
      </c>
      <c r="AY430" s="203" t="s">
        <v>162</v>
      </c>
    </row>
    <row r="431" spans="1:65" s="15" customFormat="1" ht="10.199999999999999">
      <c r="B431" s="215"/>
      <c r="C431" s="216"/>
      <c r="D431" s="194" t="s">
        <v>173</v>
      </c>
      <c r="E431" s="217" t="s">
        <v>28</v>
      </c>
      <c r="F431" s="218" t="s">
        <v>1036</v>
      </c>
      <c r="G431" s="216"/>
      <c r="H431" s="217" t="s">
        <v>28</v>
      </c>
      <c r="I431" s="219"/>
      <c r="J431" s="216"/>
      <c r="K431" s="216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173</v>
      </c>
      <c r="AU431" s="224" t="s">
        <v>87</v>
      </c>
      <c r="AV431" s="15" t="s">
        <v>84</v>
      </c>
      <c r="AW431" s="15" t="s">
        <v>36</v>
      </c>
      <c r="AX431" s="15" t="s">
        <v>76</v>
      </c>
      <c r="AY431" s="224" t="s">
        <v>162</v>
      </c>
    </row>
    <row r="432" spans="1:65" s="13" customFormat="1" ht="10.199999999999999">
      <c r="B432" s="192"/>
      <c r="C432" s="193"/>
      <c r="D432" s="194" t="s">
        <v>173</v>
      </c>
      <c r="E432" s="195" t="s">
        <v>28</v>
      </c>
      <c r="F432" s="196" t="s">
        <v>1037</v>
      </c>
      <c r="G432" s="193"/>
      <c r="H432" s="197">
        <v>164.864</v>
      </c>
      <c r="I432" s="198"/>
      <c r="J432" s="193"/>
      <c r="K432" s="193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173</v>
      </c>
      <c r="AU432" s="203" t="s">
        <v>87</v>
      </c>
      <c r="AV432" s="13" t="s">
        <v>87</v>
      </c>
      <c r="AW432" s="13" t="s">
        <v>36</v>
      </c>
      <c r="AX432" s="13" t="s">
        <v>76</v>
      </c>
      <c r="AY432" s="203" t="s">
        <v>162</v>
      </c>
    </row>
    <row r="433" spans="1:65" s="15" customFormat="1" ht="10.199999999999999">
      <c r="B433" s="215"/>
      <c r="C433" s="216"/>
      <c r="D433" s="194" t="s">
        <v>173</v>
      </c>
      <c r="E433" s="217" t="s">
        <v>28</v>
      </c>
      <c r="F433" s="218" t="s">
        <v>1038</v>
      </c>
      <c r="G433" s="216"/>
      <c r="H433" s="217" t="s">
        <v>28</v>
      </c>
      <c r="I433" s="219"/>
      <c r="J433" s="216"/>
      <c r="K433" s="216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173</v>
      </c>
      <c r="AU433" s="224" t="s">
        <v>87</v>
      </c>
      <c r="AV433" s="15" t="s">
        <v>84</v>
      </c>
      <c r="AW433" s="15" t="s">
        <v>36</v>
      </c>
      <c r="AX433" s="15" t="s">
        <v>76</v>
      </c>
      <c r="AY433" s="224" t="s">
        <v>162</v>
      </c>
    </row>
    <row r="434" spans="1:65" s="13" customFormat="1" ht="10.199999999999999">
      <c r="B434" s="192"/>
      <c r="C434" s="193"/>
      <c r="D434" s="194" t="s">
        <v>173</v>
      </c>
      <c r="E434" s="195" t="s">
        <v>28</v>
      </c>
      <c r="F434" s="196" t="s">
        <v>1039</v>
      </c>
      <c r="G434" s="193"/>
      <c r="H434" s="197">
        <v>9.4499999999999993</v>
      </c>
      <c r="I434" s="198"/>
      <c r="J434" s="193"/>
      <c r="K434" s="193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173</v>
      </c>
      <c r="AU434" s="203" t="s">
        <v>87</v>
      </c>
      <c r="AV434" s="13" t="s">
        <v>87</v>
      </c>
      <c r="AW434" s="13" t="s">
        <v>36</v>
      </c>
      <c r="AX434" s="13" t="s">
        <v>76</v>
      </c>
      <c r="AY434" s="203" t="s">
        <v>162</v>
      </c>
    </row>
    <row r="435" spans="1:65" s="14" customFormat="1" ht="10.199999999999999">
      <c r="B435" s="204"/>
      <c r="C435" s="205"/>
      <c r="D435" s="194" t="s">
        <v>173</v>
      </c>
      <c r="E435" s="206" t="s">
        <v>28</v>
      </c>
      <c r="F435" s="207" t="s">
        <v>176</v>
      </c>
      <c r="G435" s="205"/>
      <c r="H435" s="208">
        <v>682.57</v>
      </c>
      <c r="I435" s="209"/>
      <c r="J435" s="205"/>
      <c r="K435" s="205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173</v>
      </c>
      <c r="AU435" s="214" t="s">
        <v>87</v>
      </c>
      <c r="AV435" s="14" t="s">
        <v>169</v>
      </c>
      <c r="AW435" s="14" t="s">
        <v>36</v>
      </c>
      <c r="AX435" s="14" t="s">
        <v>84</v>
      </c>
      <c r="AY435" s="214" t="s">
        <v>162</v>
      </c>
    </row>
    <row r="436" spans="1:65" s="2" customFormat="1" ht="30" customHeight="1">
      <c r="A436" s="35"/>
      <c r="B436" s="36"/>
      <c r="C436" s="174" t="s">
        <v>1040</v>
      </c>
      <c r="D436" s="174" t="s">
        <v>164</v>
      </c>
      <c r="E436" s="175" t="s">
        <v>1041</v>
      </c>
      <c r="F436" s="176" t="s">
        <v>1042</v>
      </c>
      <c r="G436" s="177" t="s">
        <v>196</v>
      </c>
      <c r="H436" s="178">
        <v>48.755000000000003</v>
      </c>
      <c r="I436" s="179"/>
      <c r="J436" s="180">
        <f>ROUND(I436*H436,2)</f>
        <v>0</v>
      </c>
      <c r="K436" s="176" t="s">
        <v>168</v>
      </c>
      <c r="L436" s="40"/>
      <c r="M436" s="181" t="s">
        <v>28</v>
      </c>
      <c r="N436" s="182" t="s">
        <v>47</v>
      </c>
      <c r="O436" s="65"/>
      <c r="P436" s="183">
        <f>O436*H436</f>
        <v>0</v>
      </c>
      <c r="Q436" s="183">
        <v>0</v>
      </c>
      <c r="R436" s="183">
        <f>Q436*H436</f>
        <v>0</v>
      </c>
      <c r="S436" s="183">
        <v>0</v>
      </c>
      <c r="T436" s="18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5" t="s">
        <v>169</v>
      </c>
      <c r="AT436" s="185" t="s">
        <v>164</v>
      </c>
      <c r="AU436" s="185" t="s">
        <v>87</v>
      </c>
      <c r="AY436" s="18" t="s">
        <v>162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8" t="s">
        <v>84</v>
      </c>
      <c r="BK436" s="186">
        <f>ROUND(I436*H436,2)</f>
        <v>0</v>
      </c>
      <c r="BL436" s="18" t="s">
        <v>169</v>
      </c>
      <c r="BM436" s="185" t="s">
        <v>1043</v>
      </c>
    </row>
    <row r="437" spans="1:65" s="2" customFormat="1" ht="10.199999999999999">
      <c r="A437" s="35"/>
      <c r="B437" s="36"/>
      <c r="C437" s="37"/>
      <c r="D437" s="187" t="s">
        <v>171</v>
      </c>
      <c r="E437" s="37"/>
      <c r="F437" s="188" t="s">
        <v>1044</v>
      </c>
      <c r="G437" s="37"/>
      <c r="H437" s="37"/>
      <c r="I437" s="189"/>
      <c r="J437" s="37"/>
      <c r="K437" s="37"/>
      <c r="L437" s="40"/>
      <c r="M437" s="190"/>
      <c r="N437" s="191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171</v>
      </c>
      <c r="AU437" s="18" t="s">
        <v>87</v>
      </c>
    </row>
    <row r="438" spans="1:65" s="15" customFormat="1" ht="10.199999999999999">
      <c r="B438" s="215"/>
      <c r="C438" s="216"/>
      <c r="D438" s="194" t="s">
        <v>173</v>
      </c>
      <c r="E438" s="217" t="s">
        <v>28</v>
      </c>
      <c r="F438" s="218" t="s">
        <v>1028</v>
      </c>
      <c r="G438" s="216"/>
      <c r="H438" s="217" t="s">
        <v>28</v>
      </c>
      <c r="I438" s="219"/>
      <c r="J438" s="216"/>
      <c r="K438" s="216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173</v>
      </c>
      <c r="AU438" s="224" t="s">
        <v>87</v>
      </c>
      <c r="AV438" s="15" t="s">
        <v>84</v>
      </c>
      <c r="AW438" s="15" t="s">
        <v>36</v>
      </c>
      <c r="AX438" s="15" t="s">
        <v>76</v>
      </c>
      <c r="AY438" s="224" t="s">
        <v>162</v>
      </c>
    </row>
    <row r="439" spans="1:65" s="13" customFormat="1" ht="10.199999999999999">
      <c r="B439" s="192"/>
      <c r="C439" s="193"/>
      <c r="D439" s="194" t="s">
        <v>173</v>
      </c>
      <c r="E439" s="195" t="s">
        <v>28</v>
      </c>
      <c r="F439" s="196" t="s">
        <v>1045</v>
      </c>
      <c r="G439" s="193"/>
      <c r="H439" s="197">
        <v>0.14000000000000001</v>
      </c>
      <c r="I439" s="198"/>
      <c r="J439" s="193"/>
      <c r="K439" s="193"/>
      <c r="L439" s="199"/>
      <c r="M439" s="200"/>
      <c r="N439" s="201"/>
      <c r="O439" s="201"/>
      <c r="P439" s="201"/>
      <c r="Q439" s="201"/>
      <c r="R439" s="201"/>
      <c r="S439" s="201"/>
      <c r="T439" s="202"/>
      <c r="AT439" s="203" t="s">
        <v>173</v>
      </c>
      <c r="AU439" s="203" t="s">
        <v>87</v>
      </c>
      <c r="AV439" s="13" t="s">
        <v>87</v>
      </c>
      <c r="AW439" s="13" t="s">
        <v>36</v>
      </c>
      <c r="AX439" s="13" t="s">
        <v>76</v>
      </c>
      <c r="AY439" s="203" t="s">
        <v>162</v>
      </c>
    </row>
    <row r="440" spans="1:65" s="15" customFormat="1" ht="10.199999999999999">
      <c r="B440" s="215"/>
      <c r="C440" s="216"/>
      <c r="D440" s="194" t="s">
        <v>173</v>
      </c>
      <c r="E440" s="217" t="s">
        <v>28</v>
      </c>
      <c r="F440" s="218" t="s">
        <v>1030</v>
      </c>
      <c r="G440" s="216"/>
      <c r="H440" s="217" t="s">
        <v>28</v>
      </c>
      <c r="I440" s="219"/>
      <c r="J440" s="216"/>
      <c r="K440" s="216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173</v>
      </c>
      <c r="AU440" s="224" t="s">
        <v>87</v>
      </c>
      <c r="AV440" s="15" t="s">
        <v>84</v>
      </c>
      <c r="AW440" s="15" t="s">
        <v>36</v>
      </c>
      <c r="AX440" s="15" t="s">
        <v>76</v>
      </c>
      <c r="AY440" s="224" t="s">
        <v>162</v>
      </c>
    </row>
    <row r="441" spans="1:65" s="13" customFormat="1" ht="10.199999999999999">
      <c r="B441" s="192"/>
      <c r="C441" s="193"/>
      <c r="D441" s="194" t="s">
        <v>173</v>
      </c>
      <c r="E441" s="195" t="s">
        <v>28</v>
      </c>
      <c r="F441" s="196" t="s">
        <v>1046</v>
      </c>
      <c r="G441" s="193"/>
      <c r="H441" s="197">
        <v>15.964</v>
      </c>
      <c r="I441" s="198"/>
      <c r="J441" s="193"/>
      <c r="K441" s="193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173</v>
      </c>
      <c r="AU441" s="203" t="s">
        <v>87</v>
      </c>
      <c r="AV441" s="13" t="s">
        <v>87</v>
      </c>
      <c r="AW441" s="13" t="s">
        <v>36</v>
      </c>
      <c r="AX441" s="13" t="s">
        <v>76</v>
      </c>
      <c r="AY441" s="203" t="s">
        <v>162</v>
      </c>
    </row>
    <row r="442" spans="1:65" s="15" customFormat="1" ht="10.199999999999999">
      <c r="B442" s="215"/>
      <c r="C442" s="216"/>
      <c r="D442" s="194" t="s">
        <v>173</v>
      </c>
      <c r="E442" s="217" t="s">
        <v>28</v>
      </c>
      <c r="F442" s="218" t="s">
        <v>1032</v>
      </c>
      <c r="G442" s="216"/>
      <c r="H442" s="217" t="s">
        <v>28</v>
      </c>
      <c r="I442" s="219"/>
      <c r="J442" s="216"/>
      <c r="K442" s="216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173</v>
      </c>
      <c r="AU442" s="224" t="s">
        <v>87</v>
      </c>
      <c r="AV442" s="15" t="s">
        <v>84</v>
      </c>
      <c r="AW442" s="15" t="s">
        <v>36</v>
      </c>
      <c r="AX442" s="15" t="s">
        <v>76</v>
      </c>
      <c r="AY442" s="224" t="s">
        <v>162</v>
      </c>
    </row>
    <row r="443" spans="1:65" s="13" customFormat="1" ht="10.199999999999999">
      <c r="B443" s="192"/>
      <c r="C443" s="193"/>
      <c r="D443" s="194" t="s">
        <v>173</v>
      </c>
      <c r="E443" s="195" t="s">
        <v>28</v>
      </c>
      <c r="F443" s="196" t="s">
        <v>1047</v>
      </c>
      <c r="G443" s="193"/>
      <c r="H443" s="197">
        <v>19.899999999999999</v>
      </c>
      <c r="I443" s="198"/>
      <c r="J443" s="193"/>
      <c r="K443" s="193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173</v>
      </c>
      <c r="AU443" s="203" t="s">
        <v>87</v>
      </c>
      <c r="AV443" s="13" t="s">
        <v>87</v>
      </c>
      <c r="AW443" s="13" t="s">
        <v>36</v>
      </c>
      <c r="AX443" s="13" t="s">
        <v>76</v>
      </c>
      <c r="AY443" s="203" t="s">
        <v>162</v>
      </c>
    </row>
    <row r="444" spans="1:65" s="15" customFormat="1" ht="10.199999999999999">
      <c r="B444" s="215"/>
      <c r="C444" s="216"/>
      <c r="D444" s="194" t="s">
        <v>173</v>
      </c>
      <c r="E444" s="217" t="s">
        <v>28</v>
      </c>
      <c r="F444" s="218" t="s">
        <v>1034</v>
      </c>
      <c r="G444" s="216"/>
      <c r="H444" s="217" t="s">
        <v>28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173</v>
      </c>
      <c r="AU444" s="224" t="s">
        <v>87</v>
      </c>
      <c r="AV444" s="15" t="s">
        <v>84</v>
      </c>
      <c r="AW444" s="15" t="s">
        <v>36</v>
      </c>
      <c r="AX444" s="15" t="s">
        <v>76</v>
      </c>
      <c r="AY444" s="224" t="s">
        <v>162</v>
      </c>
    </row>
    <row r="445" spans="1:65" s="13" customFormat="1" ht="10.199999999999999">
      <c r="B445" s="192"/>
      <c r="C445" s="193"/>
      <c r="D445" s="194" t="s">
        <v>173</v>
      </c>
      <c r="E445" s="195" t="s">
        <v>28</v>
      </c>
      <c r="F445" s="196" t="s">
        <v>1048</v>
      </c>
      <c r="G445" s="193"/>
      <c r="H445" s="197">
        <v>0.3</v>
      </c>
      <c r="I445" s="198"/>
      <c r="J445" s="193"/>
      <c r="K445" s="193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173</v>
      </c>
      <c r="AU445" s="203" t="s">
        <v>87</v>
      </c>
      <c r="AV445" s="13" t="s">
        <v>87</v>
      </c>
      <c r="AW445" s="13" t="s">
        <v>36</v>
      </c>
      <c r="AX445" s="13" t="s">
        <v>76</v>
      </c>
      <c r="AY445" s="203" t="s">
        <v>162</v>
      </c>
    </row>
    <row r="446" spans="1:65" s="15" customFormat="1" ht="10.199999999999999">
      <c r="B446" s="215"/>
      <c r="C446" s="216"/>
      <c r="D446" s="194" t="s">
        <v>173</v>
      </c>
      <c r="E446" s="217" t="s">
        <v>28</v>
      </c>
      <c r="F446" s="218" t="s">
        <v>1036</v>
      </c>
      <c r="G446" s="216"/>
      <c r="H446" s="217" t="s">
        <v>28</v>
      </c>
      <c r="I446" s="219"/>
      <c r="J446" s="216"/>
      <c r="K446" s="216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173</v>
      </c>
      <c r="AU446" s="224" t="s">
        <v>87</v>
      </c>
      <c r="AV446" s="15" t="s">
        <v>84</v>
      </c>
      <c r="AW446" s="15" t="s">
        <v>36</v>
      </c>
      <c r="AX446" s="15" t="s">
        <v>76</v>
      </c>
      <c r="AY446" s="224" t="s">
        <v>162</v>
      </c>
    </row>
    <row r="447" spans="1:65" s="13" customFormat="1" ht="10.199999999999999">
      <c r="B447" s="192"/>
      <c r="C447" s="193"/>
      <c r="D447" s="194" t="s">
        <v>173</v>
      </c>
      <c r="E447" s="195" t="s">
        <v>28</v>
      </c>
      <c r="F447" s="196" t="s">
        <v>1049</v>
      </c>
      <c r="G447" s="193"/>
      <c r="H447" s="197">
        <v>11.776</v>
      </c>
      <c r="I447" s="198"/>
      <c r="J447" s="193"/>
      <c r="K447" s="193"/>
      <c r="L447" s="199"/>
      <c r="M447" s="200"/>
      <c r="N447" s="201"/>
      <c r="O447" s="201"/>
      <c r="P447" s="201"/>
      <c r="Q447" s="201"/>
      <c r="R447" s="201"/>
      <c r="S447" s="201"/>
      <c r="T447" s="202"/>
      <c r="AT447" s="203" t="s">
        <v>173</v>
      </c>
      <c r="AU447" s="203" t="s">
        <v>87</v>
      </c>
      <c r="AV447" s="13" t="s">
        <v>87</v>
      </c>
      <c r="AW447" s="13" t="s">
        <v>36</v>
      </c>
      <c r="AX447" s="13" t="s">
        <v>76</v>
      </c>
      <c r="AY447" s="203" t="s">
        <v>162</v>
      </c>
    </row>
    <row r="448" spans="1:65" s="15" customFormat="1" ht="10.199999999999999">
      <c r="B448" s="215"/>
      <c r="C448" s="216"/>
      <c r="D448" s="194" t="s">
        <v>173</v>
      </c>
      <c r="E448" s="217" t="s">
        <v>28</v>
      </c>
      <c r="F448" s="218" t="s">
        <v>1038</v>
      </c>
      <c r="G448" s="216"/>
      <c r="H448" s="217" t="s">
        <v>28</v>
      </c>
      <c r="I448" s="219"/>
      <c r="J448" s="216"/>
      <c r="K448" s="216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173</v>
      </c>
      <c r="AU448" s="224" t="s">
        <v>87</v>
      </c>
      <c r="AV448" s="15" t="s">
        <v>84</v>
      </c>
      <c r="AW448" s="15" t="s">
        <v>36</v>
      </c>
      <c r="AX448" s="15" t="s">
        <v>76</v>
      </c>
      <c r="AY448" s="224" t="s">
        <v>162</v>
      </c>
    </row>
    <row r="449" spans="1:65" s="13" customFormat="1" ht="10.199999999999999">
      <c r="B449" s="192"/>
      <c r="C449" s="193"/>
      <c r="D449" s="194" t="s">
        <v>173</v>
      </c>
      <c r="E449" s="195" t="s">
        <v>28</v>
      </c>
      <c r="F449" s="196" t="s">
        <v>1050</v>
      </c>
      <c r="G449" s="193"/>
      <c r="H449" s="197">
        <v>0.67500000000000004</v>
      </c>
      <c r="I449" s="198"/>
      <c r="J449" s="193"/>
      <c r="K449" s="193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173</v>
      </c>
      <c r="AU449" s="203" t="s">
        <v>87</v>
      </c>
      <c r="AV449" s="13" t="s">
        <v>87</v>
      </c>
      <c r="AW449" s="13" t="s">
        <v>36</v>
      </c>
      <c r="AX449" s="13" t="s">
        <v>76</v>
      </c>
      <c r="AY449" s="203" t="s">
        <v>162</v>
      </c>
    </row>
    <row r="450" spans="1:65" s="14" customFormat="1" ht="10.199999999999999">
      <c r="B450" s="204"/>
      <c r="C450" s="205"/>
      <c r="D450" s="194" t="s">
        <v>173</v>
      </c>
      <c r="E450" s="206" t="s">
        <v>28</v>
      </c>
      <c r="F450" s="207" t="s">
        <v>176</v>
      </c>
      <c r="G450" s="205"/>
      <c r="H450" s="208">
        <v>48.755000000000003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173</v>
      </c>
      <c r="AU450" s="214" t="s">
        <v>87</v>
      </c>
      <c r="AV450" s="14" t="s">
        <v>169</v>
      </c>
      <c r="AW450" s="14" t="s">
        <v>36</v>
      </c>
      <c r="AX450" s="14" t="s">
        <v>84</v>
      </c>
      <c r="AY450" s="214" t="s">
        <v>162</v>
      </c>
    </row>
    <row r="451" spans="1:65" s="2" customFormat="1" ht="34.799999999999997" customHeight="1">
      <c r="A451" s="35"/>
      <c r="B451" s="36"/>
      <c r="C451" s="174" t="s">
        <v>1051</v>
      </c>
      <c r="D451" s="174" t="s">
        <v>164</v>
      </c>
      <c r="E451" s="175" t="s">
        <v>1052</v>
      </c>
      <c r="F451" s="176" t="s">
        <v>1053</v>
      </c>
      <c r="G451" s="177" t="s">
        <v>196</v>
      </c>
      <c r="H451" s="178">
        <v>224.86600000000001</v>
      </c>
      <c r="I451" s="179"/>
      <c r="J451" s="180">
        <f>ROUND(I451*H451,2)</f>
        <v>0</v>
      </c>
      <c r="K451" s="176" t="s">
        <v>168</v>
      </c>
      <c r="L451" s="40"/>
      <c r="M451" s="181" t="s">
        <v>28</v>
      </c>
      <c r="N451" s="182" t="s">
        <v>47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169</v>
      </c>
      <c r="AT451" s="185" t="s">
        <v>164</v>
      </c>
      <c r="AU451" s="185" t="s">
        <v>87</v>
      </c>
      <c r="AY451" s="18" t="s">
        <v>162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84</v>
      </c>
      <c r="BK451" s="186">
        <f>ROUND(I451*H451,2)</f>
        <v>0</v>
      </c>
      <c r="BL451" s="18" t="s">
        <v>169</v>
      </c>
      <c r="BM451" s="185" t="s">
        <v>1054</v>
      </c>
    </row>
    <row r="452" spans="1:65" s="2" customFormat="1" ht="10.199999999999999">
      <c r="A452" s="35"/>
      <c r="B452" s="36"/>
      <c r="C452" s="37"/>
      <c r="D452" s="187" t="s">
        <v>171</v>
      </c>
      <c r="E452" s="37"/>
      <c r="F452" s="188" t="s">
        <v>1055</v>
      </c>
      <c r="G452" s="37"/>
      <c r="H452" s="37"/>
      <c r="I452" s="189"/>
      <c r="J452" s="37"/>
      <c r="K452" s="37"/>
      <c r="L452" s="40"/>
      <c r="M452" s="190"/>
      <c r="N452" s="191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171</v>
      </c>
      <c r="AU452" s="18" t="s">
        <v>87</v>
      </c>
    </row>
    <row r="453" spans="1:65" s="15" customFormat="1" ht="10.199999999999999">
      <c r="B453" s="215"/>
      <c r="C453" s="216"/>
      <c r="D453" s="194" t="s">
        <v>173</v>
      </c>
      <c r="E453" s="217" t="s">
        <v>28</v>
      </c>
      <c r="F453" s="218" t="s">
        <v>1056</v>
      </c>
      <c r="G453" s="216"/>
      <c r="H453" s="217" t="s">
        <v>28</v>
      </c>
      <c r="I453" s="219"/>
      <c r="J453" s="216"/>
      <c r="K453" s="216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173</v>
      </c>
      <c r="AU453" s="224" t="s">
        <v>87</v>
      </c>
      <c r="AV453" s="15" t="s">
        <v>84</v>
      </c>
      <c r="AW453" s="15" t="s">
        <v>36</v>
      </c>
      <c r="AX453" s="15" t="s">
        <v>76</v>
      </c>
      <c r="AY453" s="224" t="s">
        <v>162</v>
      </c>
    </row>
    <row r="454" spans="1:65" s="13" customFormat="1" ht="10.199999999999999">
      <c r="B454" s="192"/>
      <c r="C454" s="193"/>
      <c r="D454" s="194" t="s">
        <v>173</v>
      </c>
      <c r="E454" s="195" t="s">
        <v>28</v>
      </c>
      <c r="F454" s="196" t="s">
        <v>1057</v>
      </c>
      <c r="G454" s="193"/>
      <c r="H454" s="197">
        <v>224.86600000000001</v>
      </c>
      <c r="I454" s="198"/>
      <c r="J454" s="193"/>
      <c r="K454" s="193"/>
      <c r="L454" s="199"/>
      <c r="M454" s="200"/>
      <c r="N454" s="201"/>
      <c r="O454" s="201"/>
      <c r="P454" s="201"/>
      <c r="Q454" s="201"/>
      <c r="R454" s="201"/>
      <c r="S454" s="201"/>
      <c r="T454" s="202"/>
      <c r="AT454" s="203" t="s">
        <v>173</v>
      </c>
      <c r="AU454" s="203" t="s">
        <v>87</v>
      </c>
      <c r="AV454" s="13" t="s">
        <v>87</v>
      </c>
      <c r="AW454" s="13" t="s">
        <v>36</v>
      </c>
      <c r="AX454" s="13" t="s">
        <v>84</v>
      </c>
      <c r="AY454" s="203" t="s">
        <v>162</v>
      </c>
    </row>
    <row r="455" spans="1:65" s="2" customFormat="1" ht="34.799999999999997" customHeight="1">
      <c r="A455" s="35"/>
      <c r="B455" s="36"/>
      <c r="C455" s="174" t="s">
        <v>1058</v>
      </c>
      <c r="D455" s="174" t="s">
        <v>164</v>
      </c>
      <c r="E455" s="175" t="s">
        <v>1059</v>
      </c>
      <c r="F455" s="176" t="s">
        <v>1060</v>
      </c>
      <c r="G455" s="177" t="s">
        <v>196</v>
      </c>
      <c r="H455" s="178">
        <v>3148.1239999999998</v>
      </c>
      <c r="I455" s="179"/>
      <c r="J455" s="180">
        <f>ROUND(I455*H455,2)</f>
        <v>0</v>
      </c>
      <c r="K455" s="176" t="s">
        <v>168</v>
      </c>
      <c r="L455" s="40"/>
      <c r="M455" s="181" t="s">
        <v>28</v>
      </c>
      <c r="N455" s="182" t="s">
        <v>47</v>
      </c>
      <c r="O455" s="65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5" t="s">
        <v>169</v>
      </c>
      <c r="AT455" s="185" t="s">
        <v>164</v>
      </c>
      <c r="AU455" s="185" t="s">
        <v>87</v>
      </c>
      <c r="AY455" s="18" t="s">
        <v>162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8" t="s">
        <v>84</v>
      </c>
      <c r="BK455" s="186">
        <f>ROUND(I455*H455,2)</f>
        <v>0</v>
      </c>
      <c r="BL455" s="18" t="s">
        <v>169</v>
      </c>
      <c r="BM455" s="185" t="s">
        <v>1061</v>
      </c>
    </row>
    <row r="456" spans="1:65" s="2" customFormat="1" ht="10.199999999999999">
      <c r="A456" s="35"/>
      <c r="B456" s="36"/>
      <c r="C456" s="37"/>
      <c r="D456" s="187" t="s">
        <v>171</v>
      </c>
      <c r="E456" s="37"/>
      <c r="F456" s="188" t="s">
        <v>1062</v>
      </c>
      <c r="G456" s="37"/>
      <c r="H456" s="37"/>
      <c r="I456" s="189"/>
      <c r="J456" s="37"/>
      <c r="K456" s="37"/>
      <c r="L456" s="40"/>
      <c r="M456" s="190"/>
      <c r="N456" s="191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171</v>
      </c>
      <c r="AU456" s="18" t="s">
        <v>87</v>
      </c>
    </row>
    <row r="457" spans="1:65" s="15" customFormat="1" ht="10.199999999999999">
      <c r="B457" s="215"/>
      <c r="C457" s="216"/>
      <c r="D457" s="194" t="s">
        <v>173</v>
      </c>
      <c r="E457" s="217" t="s">
        <v>28</v>
      </c>
      <c r="F457" s="218" t="s">
        <v>187</v>
      </c>
      <c r="G457" s="216"/>
      <c r="H457" s="217" t="s">
        <v>28</v>
      </c>
      <c r="I457" s="219"/>
      <c r="J457" s="216"/>
      <c r="K457" s="216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173</v>
      </c>
      <c r="AU457" s="224" t="s">
        <v>87</v>
      </c>
      <c r="AV457" s="15" t="s">
        <v>84</v>
      </c>
      <c r="AW457" s="15" t="s">
        <v>36</v>
      </c>
      <c r="AX457" s="15" t="s">
        <v>76</v>
      </c>
      <c r="AY457" s="224" t="s">
        <v>162</v>
      </c>
    </row>
    <row r="458" spans="1:65" s="15" customFormat="1" ht="10.199999999999999">
      <c r="B458" s="215"/>
      <c r="C458" s="216"/>
      <c r="D458" s="194" t="s">
        <v>173</v>
      </c>
      <c r="E458" s="217" t="s">
        <v>28</v>
      </c>
      <c r="F458" s="218" t="s">
        <v>1056</v>
      </c>
      <c r="G458" s="216"/>
      <c r="H458" s="217" t="s">
        <v>28</v>
      </c>
      <c r="I458" s="219"/>
      <c r="J458" s="216"/>
      <c r="K458" s="216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173</v>
      </c>
      <c r="AU458" s="224" t="s">
        <v>87</v>
      </c>
      <c r="AV458" s="15" t="s">
        <v>84</v>
      </c>
      <c r="AW458" s="15" t="s">
        <v>36</v>
      </c>
      <c r="AX458" s="15" t="s">
        <v>76</v>
      </c>
      <c r="AY458" s="224" t="s">
        <v>162</v>
      </c>
    </row>
    <row r="459" spans="1:65" s="13" customFormat="1" ht="10.199999999999999">
      <c r="B459" s="192"/>
      <c r="C459" s="193"/>
      <c r="D459" s="194" t="s">
        <v>173</v>
      </c>
      <c r="E459" s="195" t="s">
        <v>28</v>
      </c>
      <c r="F459" s="196" t="s">
        <v>1063</v>
      </c>
      <c r="G459" s="193"/>
      <c r="H459" s="197">
        <v>3148.1239999999998</v>
      </c>
      <c r="I459" s="198"/>
      <c r="J459" s="193"/>
      <c r="K459" s="193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173</v>
      </c>
      <c r="AU459" s="203" t="s">
        <v>87</v>
      </c>
      <c r="AV459" s="13" t="s">
        <v>87</v>
      </c>
      <c r="AW459" s="13" t="s">
        <v>36</v>
      </c>
      <c r="AX459" s="13" t="s">
        <v>84</v>
      </c>
      <c r="AY459" s="203" t="s">
        <v>162</v>
      </c>
    </row>
    <row r="460" spans="1:65" s="2" customFormat="1" ht="34.799999999999997" customHeight="1">
      <c r="A460" s="35"/>
      <c r="B460" s="36"/>
      <c r="C460" s="174" t="s">
        <v>798</v>
      </c>
      <c r="D460" s="174" t="s">
        <v>164</v>
      </c>
      <c r="E460" s="175" t="s">
        <v>1064</v>
      </c>
      <c r="F460" s="176" t="s">
        <v>1065</v>
      </c>
      <c r="G460" s="177" t="s">
        <v>196</v>
      </c>
      <c r="H460" s="178">
        <v>170.58799999999999</v>
      </c>
      <c r="I460" s="179"/>
      <c r="J460" s="180">
        <f>ROUND(I460*H460,2)</f>
        <v>0</v>
      </c>
      <c r="K460" s="176" t="s">
        <v>168</v>
      </c>
      <c r="L460" s="40"/>
      <c r="M460" s="181" t="s">
        <v>28</v>
      </c>
      <c r="N460" s="182" t="s">
        <v>47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169</v>
      </c>
      <c r="AT460" s="185" t="s">
        <v>164</v>
      </c>
      <c r="AU460" s="185" t="s">
        <v>87</v>
      </c>
      <c r="AY460" s="18" t="s">
        <v>162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84</v>
      </c>
      <c r="BK460" s="186">
        <f>ROUND(I460*H460,2)</f>
        <v>0</v>
      </c>
      <c r="BL460" s="18" t="s">
        <v>169</v>
      </c>
      <c r="BM460" s="185" t="s">
        <v>1066</v>
      </c>
    </row>
    <row r="461" spans="1:65" s="2" customFormat="1" ht="10.199999999999999">
      <c r="A461" s="35"/>
      <c r="B461" s="36"/>
      <c r="C461" s="37"/>
      <c r="D461" s="187" t="s">
        <v>171</v>
      </c>
      <c r="E461" s="37"/>
      <c r="F461" s="188" t="s">
        <v>1067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171</v>
      </c>
      <c r="AU461" s="18" t="s">
        <v>87</v>
      </c>
    </row>
    <row r="462" spans="1:65" s="15" customFormat="1" ht="10.199999999999999">
      <c r="B462" s="215"/>
      <c r="C462" s="216"/>
      <c r="D462" s="194" t="s">
        <v>173</v>
      </c>
      <c r="E462" s="217" t="s">
        <v>28</v>
      </c>
      <c r="F462" s="218" t="s">
        <v>1068</v>
      </c>
      <c r="G462" s="216"/>
      <c r="H462" s="217" t="s">
        <v>28</v>
      </c>
      <c r="I462" s="219"/>
      <c r="J462" s="216"/>
      <c r="K462" s="216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173</v>
      </c>
      <c r="AU462" s="224" t="s">
        <v>87</v>
      </c>
      <c r="AV462" s="15" t="s">
        <v>84</v>
      </c>
      <c r="AW462" s="15" t="s">
        <v>36</v>
      </c>
      <c r="AX462" s="15" t="s">
        <v>76</v>
      </c>
      <c r="AY462" s="224" t="s">
        <v>162</v>
      </c>
    </row>
    <row r="463" spans="1:65" s="13" customFormat="1" ht="10.199999999999999">
      <c r="B463" s="192"/>
      <c r="C463" s="193"/>
      <c r="D463" s="194" t="s">
        <v>173</v>
      </c>
      <c r="E463" s="195" t="s">
        <v>28</v>
      </c>
      <c r="F463" s="196" t="s">
        <v>1069</v>
      </c>
      <c r="G463" s="193"/>
      <c r="H463" s="197">
        <v>170.58799999999999</v>
      </c>
      <c r="I463" s="198"/>
      <c r="J463" s="193"/>
      <c r="K463" s="193"/>
      <c r="L463" s="199"/>
      <c r="M463" s="200"/>
      <c r="N463" s="201"/>
      <c r="O463" s="201"/>
      <c r="P463" s="201"/>
      <c r="Q463" s="201"/>
      <c r="R463" s="201"/>
      <c r="S463" s="201"/>
      <c r="T463" s="202"/>
      <c r="AT463" s="203" t="s">
        <v>173</v>
      </c>
      <c r="AU463" s="203" t="s">
        <v>87</v>
      </c>
      <c r="AV463" s="13" t="s">
        <v>87</v>
      </c>
      <c r="AW463" s="13" t="s">
        <v>36</v>
      </c>
      <c r="AX463" s="13" t="s">
        <v>84</v>
      </c>
      <c r="AY463" s="203" t="s">
        <v>162</v>
      </c>
    </row>
    <row r="464" spans="1:65" s="2" customFormat="1" ht="34.799999999999997" customHeight="1">
      <c r="A464" s="35"/>
      <c r="B464" s="36"/>
      <c r="C464" s="174" t="s">
        <v>1070</v>
      </c>
      <c r="D464" s="174" t="s">
        <v>164</v>
      </c>
      <c r="E464" s="175" t="s">
        <v>1071</v>
      </c>
      <c r="F464" s="176" t="s">
        <v>1060</v>
      </c>
      <c r="G464" s="177" t="s">
        <v>196</v>
      </c>
      <c r="H464" s="178">
        <v>2388.232</v>
      </c>
      <c r="I464" s="179"/>
      <c r="J464" s="180">
        <f>ROUND(I464*H464,2)</f>
        <v>0</v>
      </c>
      <c r="K464" s="176" t="s">
        <v>168</v>
      </c>
      <c r="L464" s="40"/>
      <c r="M464" s="181" t="s">
        <v>28</v>
      </c>
      <c r="N464" s="182" t="s">
        <v>47</v>
      </c>
      <c r="O464" s="65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5" t="s">
        <v>169</v>
      </c>
      <c r="AT464" s="185" t="s">
        <v>164</v>
      </c>
      <c r="AU464" s="185" t="s">
        <v>87</v>
      </c>
      <c r="AY464" s="18" t="s">
        <v>162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8" t="s">
        <v>84</v>
      </c>
      <c r="BK464" s="186">
        <f>ROUND(I464*H464,2)</f>
        <v>0</v>
      </c>
      <c r="BL464" s="18" t="s">
        <v>169</v>
      </c>
      <c r="BM464" s="185" t="s">
        <v>1072</v>
      </c>
    </row>
    <row r="465" spans="1:65" s="2" customFormat="1" ht="10.199999999999999">
      <c r="A465" s="35"/>
      <c r="B465" s="36"/>
      <c r="C465" s="37"/>
      <c r="D465" s="187" t="s">
        <v>171</v>
      </c>
      <c r="E465" s="37"/>
      <c r="F465" s="188" t="s">
        <v>1073</v>
      </c>
      <c r="G465" s="37"/>
      <c r="H465" s="37"/>
      <c r="I465" s="189"/>
      <c r="J465" s="37"/>
      <c r="K465" s="37"/>
      <c r="L465" s="40"/>
      <c r="M465" s="190"/>
      <c r="N465" s="191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171</v>
      </c>
      <c r="AU465" s="18" t="s">
        <v>87</v>
      </c>
    </row>
    <row r="466" spans="1:65" s="15" customFormat="1" ht="10.199999999999999">
      <c r="B466" s="215"/>
      <c r="C466" s="216"/>
      <c r="D466" s="194" t="s">
        <v>173</v>
      </c>
      <c r="E466" s="217" t="s">
        <v>28</v>
      </c>
      <c r="F466" s="218" t="s">
        <v>1074</v>
      </c>
      <c r="G466" s="216"/>
      <c r="H466" s="217" t="s">
        <v>28</v>
      </c>
      <c r="I466" s="219"/>
      <c r="J466" s="216"/>
      <c r="K466" s="216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173</v>
      </c>
      <c r="AU466" s="224" t="s">
        <v>87</v>
      </c>
      <c r="AV466" s="15" t="s">
        <v>84</v>
      </c>
      <c r="AW466" s="15" t="s">
        <v>36</v>
      </c>
      <c r="AX466" s="15" t="s">
        <v>76</v>
      </c>
      <c r="AY466" s="224" t="s">
        <v>162</v>
      </c>
    </row>
    <row r="467" spans="1:65" s="15" customFormat="1" ht="10.199999999999999">
      <c r="B467" s="215"/>
      <c r="C467" s="216"/>
      <c r="D467" s="194" t="s">
        <v>173</v>
      </c>
      <c r="E467" s="217" t="s">
        <v>28</v>
      </c>
      <c r="F467" s="218" t="s">
        <v>1075</v>
      </c>
      <c r="G467" s="216"/>
      <c r="H467" s="217" t="s">
        <v>28</v>
      </c>
      <c r="I467" s="219"/>
      <c r="J467" s="216"/>
      <c r="K467" s="216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173</v>
      </c>
      <c r="AU467" s="224" t="s">
        <v>87</v>
      </c>
      <c r="AV467" s="15" t="s">
        <v>84</v>
      </c>
      <c r="AW467" s="15" t="s">
        <v>36</v>
      </c>
      <c r="AX467" s="15" t="s">
        <v>76</v>
      </c>
      <c r="AY467" s="224" t="s">
        <v>162</v>
      </c>
    </row>
    <row r="468" spans="1:65" s="13" customFormat="1" ht="10.199999999999999">
      <c r="B468" s="192"/>
      <c r="C468" s="193"/>
      <c r="D468" s="194" t="s">
        <v>173</v>
      </c>
      <c r="E468" s="195" t="s">
        <v>28</v>
      </c>
      <c r="F468" s="196" t="s">
        <v>1076</v>
      </c>
      <c r="G468" s="193"/>
      <c r="H468" s="197">
        <v>2388.232</v>
      </c>
      <c r="I468" s="198"/>
      <c r="J468" s="193"/>
      <c r="K468" s="193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173</v>
      </c>
      <c r="AU468" s="203" t="s">
        <v>87</v>
      </c>
      <c r="AV468" s="13" t="s">
        <v>87</v>
      </c>
      <c r="AW468" s="13" t="s">
        <v>36</v>
      </c>
      <c r="AX468" s="13" t="s">
        <v>76</v>
      </c>
      <c r="AY468" s="203" t="s">
        <v>162</v>
      </c>
    </row>
    <row r="469" spans="1:65" s="14" customFormat="1" ht="10.199999999999999">
      <c r="B469" s="204"/>
      <c r="C469" s="205"/>
      <c r="D469" s="194" t="s">
        <v>173</v>
      </c>
      <c r="E469" s="206" t="s">
        <v>28</v>
      </c>
      <c r="F469" s="207" t="s">
        <v>176</v>
      </c>
      <c r="G469" s="205"/>
      <c r="H469" s="208">
        <v>2388.232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173</v>
      </c>
      <c r="AU469" s="214" t="s">
        <v>87</v>
      </c>
      <c r="AV469" s="14" t="s">
        <v>169</v>
      </c>
      <c r="AW469" s="14" t="s">
        <v>36</v>
      </c>
      <c r="AX469" s="14" t="s">
        <v>84</v>
      </c>
      <c r="AY469" s="214" t="s">
        <v>162</v>
      </c>
    </row>
    <row r="470" spans="1:65" s="2" customFormat="1" ht="34.799999999999997" customHeight="1">
      <c r="A470" s="35"/>
      <c r="B470" s="36"/>
      <c r="C470" s="174" t="s">
        <v>719</v>
      </c>
      <c r="D470" s="174" t="s">
        <v>164</v>
      </c>
      <c r="E470" s="175" t="s">
        <v>1077</v>
      </c>
      <c r="F470" s="176" t="s">
        <v>1078</v>
      </c>
      <c r="G470" s="177" t="s">
        <v>196</v>
      </c>
      <c r="H470" s="178">
        <v>35.863999999999997</v>
      </c>
      <c r="I470" s="179"/>
      <c r="J470" s="180">
        <f>ROUND(I470*H470,2)</f>
        <v>0</v>
      </c>
      <c r="K470" s="176" t="s">
        <v>28</v>
      </c>
      <c r="L470" s="40"/>
      <c r="M470" s="181" t="s">
        <v>28</v>
      </c>
      <c r="N470" s="182" t="s">
        <v>47</v>
      </c>
      <c r="O470" s="65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169</v>
      </c>
      <c r="AT470" s="185" t="s">
        <v>164</v>
      </c>
      <c r="AU470" s="185" t="s">
        <v>87</v>
      </c>
      <c r="AY470" s="18" t="s">
        <v>162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84</v>
      </c>
      <c r="BK470" s="186">
        <f>ROUND(I470*H470,2)</f>
        <v>0</v>
      </c>
      <c r="BL470" s="18" t="s">
        <v>169</v>
      </c>
      <c r="BM470" s="185" t="s">
        <v>1079</v>
      </c>
    </row>
    <row r="471" spans="1:65" s="13" customFormat="1" ht="10.199999999999999">
      <c r="B471" s="192"/>
      <c r="C471" s="193"/>
      <c r="D471" s="194" t="s">
        <v>173</v>
      </c>
      <c r="E471" s="195" t="s">
        <v>28</v>
      </c>
      <c r="F471" s="196" t="s">
        <v>1080</v>
      </c>
      <c r="G471" s="193"/>
      <c r="H471" s="197">
        <v>35.863999999999997</v>
      </c>
      <c r="I471" s="198"/>
      <c r="J471" s="193"/>
      <c r="K471" s="193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173</v>
      </c>
      <c r="AU471" s="203" t="s">
        <v>87</v>
      </c>
      <c r="AV471" s="13" t="s">
        <v>87</v>
      </c>
      <c r="AW471" s="13" t="s">
        <v>36</v>
      </c>
      <c r="AX471" s="13" t="s">
        <v>84</v>
      </c>
      <c r="AY471" s="203" t="s">
        <v>162</v>
      </c>
    </row>
    <row r="472" spans="1:65" s="2" customFormat="1" ht="34.799999999999997" customHeight="1">
      <c r="A472" s="35"/>
      <c r="B472" s="36"/>
      <c r="C472" s="174" t="s">
        <v>1081</v>
      </c>
      <c r="D472" s="174" t="s">
        <v>164</v>
      </c>
      <c r="E472" s="175" t="s">
        <v>1082</v>
      </c>
      <c r="F472" s="176" t="s">
        <v>1083</v>
      </c>
      <c r="G472" s="177" t="s">
        <v>196</v>
      </c>
      <c r="H472" s="178">
        <v>11.776</v>
      </c>
      <c r="I472" s="179"/>
      <c r="J472" s="180">
        <f>ROUND(I472*H472,2)</f>
        <v>0</v>
      </c>
      <c r="K472" s="176" t="s">
        <v>28</v>
      </c>
      <c r="L472" s="40"/>
      <c r="M472" s="181" t="s">
        <v>28</v>
      </c>
      <c r="N472" s="182" t="s">
        <v>47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169</v>
      </c>
      <c r="AT472" s="185" t="s">
        <v>164</v>
      </c>
      <c r="AU472" s="185" t="s">
        <v>87</v>
      </c>
      <c r="AY472" s="18" t="s">
        <v>162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84</v>
      </c>
      <c r="BK472" s="186">
        <f>ROUND(I472*H472,2)</f>
        <v>0</v>
      </c>
      <c r="BL472" s="18" t="s">
        <v>169</v>
      </c>
      <c r="BM472" s="185" t="s">
        <v>1084</v>
      </c>
    </row>
    <row r="473" spans="1:65" s="13" customFormat="1" ht="10.199999999999999">
      <c r="B473" s="192"/>
      <c r="C473" s="193"/>
      <c r="D473" s="194" t="s">
        <v>173</v>
      </c>
      <c r="E473" s="195" t="s">
        <v>28</v>
      </c>
      <c r="F473" s="196" t="s">
        <v>1049</v>
      </c>
      <c r="G473" s="193"/>
      <c r="H473" s="197">
        <v>11.776</v>
      </c>
      <c r="I473" s="198"/>
      <c r="J473" s="193"/>
      <c r="K473" s="193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173</v>
      </c>
      <c r="AU473" s="203" t="s">
        <v>87</v>
      </c>
      <c r="AV473" s="13" t="s">
        <v>87</v>
      </c>
      <c r="AW473" s="13" t="s">
        <v>36</v>
      </c>
      <c r="AX473" s="13" t="s">
        <v>84</v>
      </c>
      <c r="AY473" s="203" t="s">
        <v>162</v>
      </c>
    </row>
    <row r="474" spans="1:65" s="2" customFormat="1" ht="14.4" customHeight="1">
      <c r="A474" s="35"/>
      <c r="B474" s="36"/>
      <c r="C474" s="174" t="s">
        <v>1085</v>
      </c>
      <c r="D474" s="174" t="s">
        <v>164</v>
      </c>
      <c r="E474" s="175" t="s">
        <v>1086</v>
      </c>
      <c r="F474" s="176" t="s">
        <v>1087</v>
      </c>
      <c r="G474" s="177" t="s">
        <v>196</v>
      </c>
      <c r="H474" s="178">
        <v>170.58799999999999</v>
      </c>
      <c r="I474" s="179"/>
      <c r="J474" s="180">
        <f>ROUND(I474*H474,2)</f>
        <v>0</v>
      </c>
      <c r="K474" s="176" t="s">
        <v>28</v>
      </c>
      <c r="L474" s="40"/>
      <c r="M474" s="181" t="s">
        <v>28</v>
      </c>
      <c r="N474" s="182" t="s">
        <v>47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169</v>
      </c>
      <c r="AT474" s="185" t="s">
        <v>164</v>
      </c>
      <c r="AU474" s="185" t="s">
        <v>87</v>
      </c>
      <c r="AY474" s="18" t="s">
        <v>162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84</v>
      </c>
      <c r="BK474" s="186">
        <f>ROUND(I474*H474,2)</f>
        <v>0</v>
      </c>
      <c r="BL474" s="18" t="s">
        <v>169</v>
      </c>
      <c r="BM474" s="185" t="s">
        <v>1088</v>
      </c>
    </row>
    <row r="475" spans="1:65" s="13" customFormat="1" ht="10.199999999999999">
      <c r="B475" s="192"/>
      <c r="C475" s="193"/>
      <c r="D475" s="194" t="s">
        <v>173</v>
      </c>
      <c r="E475" s="195" t="s">
        <v>28</v>
      </c>
      <c r="F475" s="196" t="s">
        <v>1069</v>
      </c>
      <c r="G475" s="193"/>
      <c r="H475" s="197">
        <v>170.58799999999999</v>
      </c>
      <c r="I475" s="198"/>
      <c r="J475" s="193"/>
      <c r="K475" s="193"/>
      <c r="L475" s="199"/>
      <c r="M475" s="200"/>
      <c r="N475" s="201"/>
      <c r="O475" s="201"/>
      <c r="P475" s="201"/>
      <c r="Q475" s="201"/>
      <c r="R475" s="201"/>
      <c r="S475" s="201"/>
      <c r="T475" s="202"/>
      <c r="AT475" s="203" t="s">
        <v>173</v>
      </c>
      <c r="AU475" s="203" t="s">
        <v>87</v>
      </c>
      <c r="AV475" s="13" t="s">
        <v>87</v>
      </c>
      <c r="AW475" s="13" t="s">
        <v>36</v>
      </c>
      <c r="AX475" s="13" t="s">
        <v>84</v>
      </c>
      <c r="AY475" s="203" t="s">
        <v>162</v>
      </c>
    </row>
    <row r="476" spans="1:65" s="2" customFormat="1" ht="14.4" customHeight="1">
      <c r="A476" s="35"/>
      <c r="B476" s="36"/>
      <c r="C476" s="174" t="s">
        <v>1089</v>
      </c>
      <c r="D476" s="174" t="s">
        <v>164</v>
      </c>
      <c r="E476" s="175" t="s">
        <v>1090</v>
      </c>
      <c r="F476" s="176" t="s">
        <v>1091</v>
      </c>
      <c r="G476" s="177" t="s">
        <v>1092</v>
      </c>
      <c r="H476" s="178">
        <v>1115</v>
      </c>
      <c r="I476" s="179"/>
      <c r="J476" s="180">
        <f>ROUND(I476*H476,2)</f>
        <v>0</v>
      </c>
      <c r="K476" s="176" t="s">
        <v>28</v>
      </c>
      <c r="L476" s="40"/>
      <c r="M476" s="181" t="s">
        <v>28</v>
      </c>
      <c r="N476" s="182" t="s">
        <v>47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169</v>
      </c>
      <c r="AT476" s="185" t="s">
        <v>164</v>
      </c>
      <c r="AU476" s="185" t="s">
        <v>87</v>
      </c>
      <c r="AY476" s="18" t="s">
        <v>162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84</v>
      </c>
      <c r="BK476" s="186">
        <f>ROUND(I476*H476,2)</f>
        <v>0</v>
      </c>
      <c r="BL476" s="18" t="s">
        <v>169</v>
      </c>
      <c r="BM476" s="185" t="s">
        <v>1093</v>
      </c>
    </row>
    <row r="477" spans="1:65" s="15" customFormat="1" ht="10.199999999999999">
      <c r="B477" s="215"/>
      <c r="C477" s="216"/>
      <c r="D477" s="194" t="s">
        <v>173</v>
      </c>
      <c r="E477" s="217" t="s">
        <v>28</v>
      </c>
      <c r="F477" s="218" t="s">
        <v>1094</v>
      </c>
      <c r="G477" s="216"/>
      <c r="H477" s="217" t="s">
        <v>28</v>
      </c>
      <c r="I477" s="219"/>
      <c r="J477" s="216"/>
      <c r="K477" s="216"/>
      <c r="L477" s="220"/>
      <c r="M477" s="221"/>
      <c r="N477" s="222"/>
      <c r="O477" s="222"/>
      <c r="P477" s="222"/>
      <c r="Q477" s="222"/>
      <c r="R477" s="222"/>
      <c r="S477" s="222"/>
      <c r="T477" s="223"/>
      <c r="AT477" s="224" t="s">
        <v>173</v>
      </c>
      <c r="AU477" s="224" t="s">
        <v>87</v>
      </c>
      <c r="AV477" s="15" t="s">
        <v>84</v>
      </c>
      <c r="AW477" s="15" t="s">
        <v>36</v>
      </c>
      <c r="AX477" s="15" t="s">
        <v>76</v>
      </c>
      <c r="AY477" s="224" t="s">
        <v>162</v>
      </c>
    </row>
    <row r="478" spans="1:65" s="13" customFormat="1" ht="10.199999999999999">
      <c r="B478" s="192"/>
      <c r="C478" s="193"/>
      <c r="D478" s="194" t="s">
        <v>173</v>
      </c>
      <c r="E478" s="195" t="s">
        <v>28</v>
      </c>
      <c r="F478" s="196" t="s">
        <v>1095</v>
      </c>
      <c r="G478" s="193"/>
      <c r="H478" s="197">
        <v>440</v>
      </c>
      <c r="I478" s="198"/>
      <c r="J478" s="193"/>
      <c r="K478" s="193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173</v>
      </c>
      <c r="AU478" s="203" t="s">
        <v>87</v>
      </c>
      <c r="AV478" s="13" t="s">
        <v>87</v>
      </c>
      <c r="AW478" s="13" t="s">
        <v>36</v>
      </c>
      <c r="AX478" s="13" t="s">
        <v>76</v>
      </c>
      <c r="AY478" s="203" t="s">
        <v>162</v>
      </c>
    </row>
    <row r="479" spans="1:65" s="15" customFormat="1" ht="10.199999999999999">
      <c r="B479" s="215"/>
      <c r="C479" s="216"/>
      <c r="D479" s="194" t="s">
        <v>173</v>
      </c>
      <c r="E479" s="217" t="s">
        <v>28</v>
      </c>
      <c r="F479" s="218" t="s">
        <v>1038</v>
      </c>
      <c r="G479" s="216"/>
      <c r="H479" s="217" t="s">
        <v>28</v>
      </c>
      <c r="I479" s="219"/>
      <c r="J479" s="216"/>
      <c r="K479" s="216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173</v>
      </c>
      <c r="AU479" s="224" t="s">
        <v>87</v>
      </c>
      <c r="AV479" s="15" t="s">
        <v>84</v>
      </c>
      <c r="AW479" s="15" t="s">
        <v>36</v>
      </c>
      <c r="AX479" s="15" t="s">
        <v>76</v>
      </c>
      <c r="AY479" s="224" t="s">
        <v>162</v>
      </c>
    </row>
    <row r="480" spans="1:65" s="13" customFormat="1" ht="10.199999999999999">
      <c r="B480" s="192"/>
      <c r="C480" s="193"/>
      <c r="D480" s="194" t="s">
        <v>173</v>
      </c>
      <c r="E480" s="195" t="s">
        <v>28</v>
      </c>
      <c r="F480" s="196" t="s">
        <v>1096</v>
      </c>
      <c r="G480" s="193"/>
      <c r="H480" s="197">
        <v>675</v>
      </c>
      <c r="I480" s="198"/>
      <c r="J480" s="193"/>
      <c r="K480" s="193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173</v>
      </c>
      <c r="AU480" s="203" t="s">
        <v>87</v>
      </c>
      <c r="AV480" s="13" t="s">
        <v>87</v>
      </c>
      <c r="AW480" s="13" t="s">
        <v>36</v>
      </c>
      <c r="AX480" s="13" t="s">
        <v>76</v>
      </c>
      <c r="AY480" s="203" t="s">
        <v>162</v>
      </c>
    </row>
    <row r="481" spans="1:65" s="14" customFormat="1" ht="10.199999999999999">
      <c r="B481" s="204"/>
      <c r="C481" s="205"/>
      <c r="D481" s="194" t="s">
        <v>173</v>
      </c>
      <c r="E481" s="206" t="s">
        <v>28</v>
      </c>
      <c r="F481" s="207" t="s">
        <v>176</v>
      </c>
      <c r="G481" s="205"/>
      <c r="H481" s="208">
        <v>1115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173</v>
      </c>
      <c r="AU481" s="214" t="s">
        <v>87</v>
      </c>
      <c r="AV481" s="14" t="s">
        <v>169</v>
      </c>
      <c r="AW481" s="14" t="s">
        <v>36</v>
      </c>
      <c r="AX481" s="14" t="s">
        <v>84</v>
      </c>
      <c r="AY481" s="214" t="s">
        <v>162</v>
      </c>
    </row>
    <row r="482" spans="1:65" s="2" customFormat="1" ht="34.799999999999997" customHeight="1">
      <c r="A482" s="35"/>
      <c r="B482" s="36"/>
      <c r="C482" s="174" t="s">
        <v>1097</v>
      </c>
      <c r="D482" s="174" t="s">
        <v>164</v>
      </c>
      <c r="E482" s="175" t="s">
        <v>1098</v>
      </c>
      <c r="F482" s="176" t="s">
        <v>195</v>
      </c>
      <c r="G482" s="177" t="s">
        <v>196</v>
      </c>
      <c r="H482" s="178">
        <v>224.86600000000001</v>
      </c>
      <c r="I482" s="179"/>
      <c r="J482" s="180">
        <f>ROUND(I482*H482,2)</f>
        <v>0</v>
      </c>
      <c r="K482" s="176" t="s">
        <v>28</v>
      </c>
      <c r="L482" s="40"/>
      <c r="M482" s="181" t="s">
        <v>28</v>
      </c>
      <c r="N482" s="182" t="s">
        <v>47</v>
      </c>
      <c r="O482" s="65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169</v>
      </c>
      <c r="AT482" s="185" t="s">
        <v>164</v>
      </c>
      <c r="AU482" s="185" t="s">
        <v>87</v>
      </c>
      <c r="AY482" s="18" t="s">
        <v>162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84</v>
      </c>
      <c r="BK482" s="186">
        <f>ROUND(I482*H482,2)</f>
        <v>0</v>
      </c>
      <c r="BL482" s="18" t="s">
        <v>169</v>
      </c>
      <c r="BM482" s="185" t="s">
        <v>1099</v>
      </c>
    </row>
    <row r="483" spans="1:65" s="13" customFormat="1" ht="10.199999999999999">
      <c r="B483" s="192"/>
      <c r="C483" s="193"/>
      <c r="D483" s="194" t="s">
        <v>173</v>
      </c>
      <c r="E483" s="195" t="s">
        <v>28</v>
      </c>
      <c r="F483" s="196" t="s">
        <v>1057</v>
      </c>
      <c r="G483" s="193"/>
      <c r="H483" s="197">
        <v>224.86600000000001</v>
      </c>
      <c r="I483" s="198"/>
      <c r="J483" s="193"/>
      <c r="K483" s="193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173</v>
      </c>
      <c r="AU483" s="203" t="s">
        <v>87</v>
      </c>
      <c r="AV483" s="13" t="s">
        <v>87</v>
      </c>
      <c r="AW483" s="13" t="s">
        <v>36</v>
      </c>
      <c r="AX483" s="13" t="s">
        <v>84</v>
      </c>
      <c r="AY483" s="203" t="s">
        <v>162</v>
      </c>
    </row>
    <row r="484" spans="1:65" s="12" customFormat="1" ht="22.8" customHeight="1">
      <c r="B484" s="158"/>
      <c r="C484" s="159"/>
      <c r="D484" s="160" t="s">
        <v>75</v>
      </c>
      <c r="E484" s="172" t="s">
        <v>303</v>
      </c>
      <c r="F484" s="172" t="s">
        <v>304</v>
      </c>
      <c r="G484" s="159"/>
      <c r="H484" s="159"/>
      <c r="I484" s="162"/>
      <c r="J484" s="173">
        <f>BK484</f>
        <v>0</v>
      </c>
      <c r="K484" s="159"/>
      <c r="L484" s="164"/>
      <c r="M484" s="165"/>
      <c r="N484" s="166"/>
      <c r="O484" s="166"/>
      <c r="P484" s="167">
        <f>SUM(P485:P486)</f>
        <v>0</v>
      </c>
      <c r="Q484" s="166"/>
      <c r="R484" s="167">
        <f>SUM(R485:R486)</f>
        <v>0</v>
      </c>
      <c r="S484" s="166"/>
      <c r="T484" s="168">
        <f>SUM(T485:T486)</f>
        <v>0</v>
      </c>
      <c r="AR484" s="169" t="s">
        <v>84</v>
      </c>
      <c r="AT484" s="170" t="s">
        <v>75</v>
      </c>
      <c r="AU484" s="170" t="s">
        <v>84</v>
      </c>
      <c r="AY484" s="169" t="s">
        <v>162</v>
      </c>
      <c r="BK484" s="171">
        <f>SUM(BK485:BK486)</f>
        <v>0</v>
      </c>
    </row>
    <row r="485" spans="1:65" s="2" customFormat="1" ht="34.799999999999997" customHeight="1">
      <c r="A485" s="35"/>
      <c r="B485" s="36"/>
      <c r="C485" s="174" t="s">
        <v>1100</v>
      </c>
      <c r="D485" s="174" t="s">
        <v>164</v>
      </c>
      <c r="E485" s="175" t="s">
        <v>1101</v>
      </c>
      <c r="F485" s="176" t="s">
        <v>1102</v>
      </c>
      <c r="G485" s="177" t="s">
        <v>196</v>
      </c>
      <c r="H485" s="178">
        <v>253.024</v>
      </c>
      <c r="I485" s="179"/>
      <c r="J485" s="180">
        <f>ROUND(I485*H485,2)</f>
        <v>0</v>
      </c>
      <c r="K485" s="176" t="s">
        <v>168</v>
      </c>
      <c r="L485" s="40"/>
      <c r="M485" s="181" t="s">
        <v>28</v>
      </c>
      <c r="N485" s="182" t="s">
        <v>47</v>
      </c>
      <c r="O485" s="65"/>
      <c r="P485" s="183">
        <f>O485*H485</f>
        <v>0</v>
      </c>
      <c r="Q485" s="183">
        <v>0</v>
      </c>
      <c r="R485" s="183">
        <f>Q485*H485</f>
        <v>0</v>
      </c>
      <c r="S485" s="183">
        <v>0</v>
      </c>
      <c r="T485" s="184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85" t="s">
        <v>169</v>
      </c>
      <c r="AT485" s="185" t="s">
        <v>164</v>
      </c>
      <c r="AU485" s="185" t="s">
        <v>87</v>
      </c>
      <c r="AY485" s="18" t="s">
        <v>162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18" t="s">
        <v>84</v>
      </c>
      <c r="BK485" s="186">
        <f>ROUND(I485*H485,2)</f>
        <v>0</v>
      </c>
      <c r="BL485" s="18" t="s">
        <v>169</v>
      </c>
      <c r="BM485" s="185" t="s">
        <v>1103</v>
      </c>
    </row>
    <row r="486" spans="1:65" s="2" customFormat="1" ht="10.199999999999999">
      <c r="A486" s="35"/>
      <c r="B486" s="36"/>
      <c r="C486" s="37"/>
      <c r="D486" s="187" t="s">
        <v>171</v>
      </c>
      <c r="E486" s="37"/>
      <c r="F486" s="188" t="s">
        <v>1104</v>
      </c>
      <c r="G486" s="37"/>
      <c r="H486" s="37"/>
      <c r="I486" s="189"/>
      <c r="J486" s="37"/>
      <c r="K486" s="37"/>
      <c r="L486" s="40"/>
      <c r="M486" s="190"/>
      <c r="N486" s="191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171</v>
      </c>
      <c r="AU486" s="18" t="s">
        <v>87</v>
      </c>
    </row>
    <row r="487" spans="1:65" s="12" customFormat="1" ht="25.95" customHeight="1">
      <c r="B487" s="158"/>
      <c r="C487" s="159"/>
      <c r="D487" s="160" t="s">
        <v>75</v>
      </c>
      <c r="E487" s="161" t="s">
        <v>1105</v>
      </c>
      <c r="F487" s="161" t="s">
        <v>1106</v>
      </c>
      <c r="G487" s="159"/>
      <c r="H487" s="159"/>
      <c r="I487" s="162"/>
      <c r="J487" s="163">
        <f>BK487</f>
        <v>0</v>
      </c>
      <c r="K487" s="159"/>
      <c r="L487" s="164"/>
      <c r="M487" s="165"/>
      <c r="N487" s="166"/>
      <c r="O487" s="166"/>
      <c r="P487" s="167">
        <f>P488+P493+P500</f>
        <v>0</v>
      </c>
      <c r="Q487" s="166"/>
      <c r="R487" s="167">
        <f>R488+R493+R500</f>
        <v>0</v>
      </c>
      <c r="S487" s="166"/>
      <c r="T487" s="168">
        <f>T488+T493+T500</f>
        <v>0</v>
      </c>
      <c r="AR487" s="169" t="s">
        <v>193</v>
      </c>
      <c r="AT487" s="170" t="s">
        <v>75</v>
      </c>
      <c r="AU487" s="170" t="s">
        <v>76</v>
      </c>
      <c r="AY487" s="169" t="s">
        <v>162</v>
      </c>
      <c r="BK487" s="171">
        <f>BK488+BK493+BK500</f>
        <v>0</v>
      </c>
    </row>
    <row r="488" spans="1:65" s="12" customFormat="1" ht="22.8" customHeight="1">
      <c r="B488" s="158"/>
      <c r="C488" s="159"/>
      <c r="D488" s="160" t="s">
        <v>75</v>
      </c>
      <c r="E488" s="172" t="s">
        <v>1107</v>
      </c>
      <c r="F488" s="172" t="s">
        <v>1108</v>
      </c>
      <c r="G488" s="159"/>
      <c r="H488" s="159"/>
      <c r="I488" s="162"/>
      <c r="J488" s="173">
        <f>BK488</f>
        <v>0</v>
      </c>
      <c r="K488" s="159"/>
      <c r="L488" s="164"/>
      <c r="M488" s="165"/>
      <c r="N488" s="166"/>
      <c r="O488" s="166"/>
      <c r="P488" s="167">
        <f>SUM(P489:P492)</f>
        <v>0</v>
      </c>
      <c r="Q488" s="166"/>
      <c r="R488" s="167">
        <f>SUM(R489:R492)</f>
        <v>0</v>
      </c>
      <c r="S488" s="166"/>
      <c r="T488" s="168">
        <f>SUM(T489:T492)</f>
        <v>0</v>
      </c>
      <c r="AR488" s="169" t="s">
        <v>193</v>
      </c>
      <c r="AT488" s="170" t="s">
        <v>75</v>
      </c>
      <c r="AU488" s="170" t="s">
        <v>84</v>
      </c>
      <c r="AY488" s="169" t="s">
        <v>162</v>
      </c>
      <c r="BK488" s="171">
        <f>SUM(BK489:BK492)</f>
        <v>0</v>
      </c>
    </row>
    <row r="489" spans="1:65" s="2" customFormat="1" ht="22.2" customHeight="1">
      <c r="A489" s="35"/>
      <c r="B489" s="36"/>
      <c r="C489" s="174" t="s">
        <v>1109</v>
      </c>
      <c r="D489" s="174" t="s">
        <v>164</v>
      </c>
      <c r="E489" s="175" t="s">
        <v>1110</v>
      </c>
      <c r="F489" s="176" t="s">
        <v>1111</v>
      </c>
      <c r="G489" s="177" t="s">
        <v>1112</v>
      </c>
      <c r="H489" s="178">
        <v>1</v>
      </c>
      <c r="I489" s="179"/>
      <c r="J489" s="180">
        <f>ROUND(I489*H489,2)</f>
        <v>0</v>
      </c>
      <c r="K489" s="176" t="s">
        <v>28</v>
      </c>
      <c r="L489" s="40"/>
      <c r="M489" s="181" t="s">
        <v>28</v>
      </c>
      <c r="N489" s="182" t="s">
        <v>47</v>
      </c>
      <c r="O489" s="65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1113</v>
      </c>
      <c r="AT489" s="185" t="s">
        <v>164</v>
      </c>
      <c r="AU489" s="185" t="s">
        <v>87</v>
      </c>
      <c r="AY489" s="18" t="s">
        <v>162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84</v>
      </c>
      <c r="BK489" s="186">
        <f>ROUND(I489*H489,2)</f>
        <v>0</v>
      </c>
      <c r="BL489" s="18" t="s">
        <v>1113</v>
      </c>
      <c r="BM489" s="185" t="s">
        <v>1114</v>
      </c>
    </row>
    <row r="490" spans="1:65" s="13" customFormat="1" ht="10.199999999999999">
      <c r="B490" s="192"/>
      <c r="C490" s="193"/>
      <c r="D490" s="194" t="s">
        <v>173</v>
      </c>
      <c r="E490" s="195" t="s">
        <v>28</v>
      </c>
      <c r="F490" s="196" t="s">
        <v>84</v>
      </c>
      <c r="G490" s="193"/>
      <c r="H490" s="197">
        <v>1</v>
      </c>
      <c r="I490" s="198"/>
      <c r="J490" s="193"/>
      <c r="K490" s="193"/>
      <c r="L490" s="199"/>
      <c r="M490" s="200"/>
      <c r="N490" s="201"/>
      <c r="O490" s="201"/>
      <c r="P490" s="201"/>
      <c r="Q490" s="201"/>
      <c r="R490" s="201"/>
      <c r="S490" s="201"/>
      <c r="T490" s="202"/>
      <c r="AT490" s="203" t="s">
        <v>173</v>
      </c>
      <c r="AU490" s="203" t="s">
        <v>87</v>
      </c>
      <c r="AV490" s="13" t="s">
        <v>87</v>
      </c>
      <c r="AW490" s="13" t="s">
        <v>36</v>
      </c>
      <c r="AX490" s="13" t="s">
        <v>84</v>
      </c>
      <c r="AY490" s="203" t="s">
        <v>162</v>
      </c>
    </row>
    <row r="491" spans="1:65" s="2" customFormat="1" ht="14.4" customHeight="1">
      <c r="A491" s="35"/>
      <c r="B491" s="36"/>
      <c r="C491" s="174" t="s">
        <v>1115</v>
      </c>
      <c r="D491" s="174" t="s">
        <v>164</v>
      </c>
      <c r="E491" s="175" t="s">
        <v>1116</v>
      </c>
      <c r="F491" s="176" t="s">
        <v>1117</v>
      </c>
      <c r="G491" s="177" t="s">
        <v>1112</v>
      </c>
      <c r="H491" s="178">
        <v>1</v>
      </c>
      <c r="I491" s="179"/>
      <c r="J491" s="180">
        <f>ROUND(I491*H491,2)</f>
        <v>0</v>
      </c>
      <c r="K491" s="176" t="s">
        <v>28</v>
      </c>
      <c r="L491" s="40"/>
      <c r="M491" s="181" t="s">
        <v>28</v>
      </c>
      <c r="N491" s="182" t="s">
        <v>47</v>
      </c>
      <c r="O491" s="65"/>
      <c r="P491" s="183">
        <f>O491*H491</f>
        <v>0</v>
      </c>
      <c r="Q491" s="183">
        <v>0</v>
      </c>
      <c r="R491" s="183">
        <f>Q491*H491</f>
        <v>0</v>
      </c>
      <c r="S491" s="183">
        <v>0</v>
      </c>
      <c r="T491" s="184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85" t="s">
        <v>1113</v>
      </c>
      <c r="AT491" s="185" t="s">
        <v>164</v>
      </c>
      <c r="AU491" s="185" t="s">
        <v>87</v>
      </c>
      <c r="AY491" s="18" t="s">
        <v>162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8" t="s">
        <v>84</v>
      </c>
      <c r="BK491" s="186">
        <f>ROUND(I491*H491,2)</f>
        <v>0</v>
      </c>
      <c r="BL491" s="18" t="s">
        <v>1113</v>
      </c>
      <c r="BM491" s="185" t="s">
        <v>1118</v>
      </c>
    </row>
    <row r="492" spans="1:65" s="13" customFormat="1" ht="10.199999999999999">
      <c r="B492" s="192"/>
      <c r="C492" s="193"/>
      <c r="D492" s="194" t="s">
        <v>173</v>
      </c>
      <c r="E492" s="195" t="s">
        <v>28</v>
      </c>
      <c r="F492" s="196" t="s">
        <v>84</v>
      </c>
      <c r="G492" s="193"/>
      <c r="H492" s="197">
        <v>1</v>
      </c>
      <c r="I492" s="198"/>
      <c r="J492" s="193"/>
      <c r="K492" s="193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173</v>
      </c>
      <c r="AU492" s="203" t="s">
        <v>87</v>
      </c>
      <c r="AV492" s="13" t="s">
        <v>87</v>
      </c>
      <c r="AW492" s="13" t="s">
        <v>36</v>
      </c>
      <c r="AX492" s="13" t="s">
        <v>84</v>
      </c>
      <c r="AY492" s="203" t="s">
        <v>162</v>
      </c>
    </row>
    <row r="493" spans="1:65" s="12" customFormat="1" ht="22.8" customHeight="1">
      <c r="B493" s="158"/>
      <c r="C493" s="159"/>
      <c r="D493" s="160" t="s">
        <v>75</v>
      </c>
      <c r="E493" s="172" t="s">
        <v>1119</v>
      </c>
      <c r="F493" s="172" t="s">
        <v>1120</v>
      </c>
      <c r="G493" s="159"/>
      <c r="H493" s="159"/>
      <c r="I493" s="162"/>
      <c r="J493" s="173">
        <f>BK493</f>
        <v>0</v>
      </c>
      <c r="K493" s="159"/>
      <c r="L493" s="164"/>
      <c r="M493" s="165"/>
      <c r="N493" s="166"/>
      <c r="O493" s="166"/>
      <c r="P493" s="167">
        <f>SUM(P494:P499)</f>
        <v>0</v>
      </c>
      <c r="Q493" s="166"/>
      <c r="R493" s="167">
        <f>SUM(R494:R499)</f>
        <v>0</v>
      </c>
      <c r="S493" s="166"/>
      <c r="T493" s="168">
        <f>SUM(T494:T499)</f>
        <v>0</v>
      </c>
      <c r="AR493" s="169" t="s">
        <v>193</v>
      </c>
      <c r="AT493" s="170" t="s">
        <v>75</v>
      </c>
      <c r="AU493" s="170" t="s">
        <v>84</v>
      </c>
      <c r="AY493" s="169" t="s">
        <v>162</v>
      </c>
      <c r="BK493" s="171">
        <f>SUM(BK494:BK499)</f>
        <v>0</v>
      </c>
    </row>
    <row r="494" spans="1:65" s="2" customFormat="1" ht="34.799999999999997" customHeight="1">
      <c r="A494" s="35"/>
      <c r="B494" s="36"/>
      <c r="C494" s="174" t="s">
        <v>1121</v>
      </c>
      <c r="D494" s="174" t="s">
        <v>164</v>
      </c>
      <c r="E494" s="175" t="s">
        <v>1122</v>
      </c>
      <c r="F494" s="176" t="s">
        <v>1123</v>
      </c>
      <c r="G494" s="177" t="s">
        <v>1112</v>
      </c>
      <c r="H494" s="178">
        <v>1</v>
      </c>
      <c r="I494" s="179"/>
      <c r="J494" s="180">
        <f>ROUND(I494*H494,2)</f>
        <v>0</v>
      </c>
      <c r="K494" s="176" t="s">
        <v>28</v>
      </c>
      <c r="L494" s="40"/>
      <c r="M494" s="181" t="s">
        <v>28</v>
      </c>
      <c r="N494" s="182" t="s">
        <v>47</v>
      </c>
      <c r="O494" s="65"/>
      <c r="P494" s="183">
        <f>O494*H494</f>
        <v>0</v>
      </c>
      <c r="Q494" s="183">
        <v>0</v>
      </c>
      <c r="R494" s="183">
        <f>Q494*H494</f>
        <v>0</v>
      </c>
      <c r="S494" s="183">
        <v>0</v>
      </c>
      <c r="T494" s="18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5" t="s">
        <v>1113</v>
      </c>
      <c r="AT494" s="185" t="s">
        <v>164</v>
      </c>
      <c r="AU494" s="185" t="s">
        <v>87</v>
      </c>
      <c r="AY494" s="18" t="s">
        <v>162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8" t="s">
        <v>84</v>
      </c>
      <c r="BK494" s="186">
        <f>ROUND(I494*H494,2)</f>
        <v>0</v>
      </c>
      <c r="BL494" s="18" t="s">
        <v>1113</v>
      </c>
      <c r="BM494" s="185" t="s">
        <v>1124</v>
      </c>
    </row>
    <row r="495" spans="1:65" s="13" customFormat="1" ht="10.199999999999999">
      <c r="B495" s="192"/>
      <c r="C495" s="193"/>
      <c r="D495" s="194" t="s">
        <v>173</v>
      </c>
      <c r="E495" s="195" t="s">
        <v>28</v>
      </c>
      <c r="F495" s="196" t="s">
        <v>84</v>
      </c>
      <c r="G495" s="193"/>
      <c r="H495" s="197">
        <v>1</v>
      </c>
      <c r="I495" s="198"/>
      <c r="J495" s="193"/>
      <c r="K495" s="193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173</v>
      </c>
      <c r="AU495" s="203" t="s">
        <v>87</v>
      </c>
      <c r="AV495" s="13" t="s">
        <v>87</v>
      </c>
      <c r="AW495" s="13" t="s">
        <v>36</v>
      </c>
      <c r="AX495" s="13" t="s">
        <v>84</v>
      </c>
      <c r="AY495" s="203" t="s">
        <v>162</v>
      </c>
    </row>
    <row r="496" spans="1:65" s="2" customFormat="1" ht="14.4" customHeight="1">
      <c r="A496" s="35"/>
      <c r="B496" s="36"/>
      <c r="C496" s="174" t="s">
        <v>1125</v>
      </c>
      <c r="D496" s="174" t="s">
        <v>164</v>
      </c>
      <c r="E496" s="175" t="s">
        <v>1126</v>
      </c>
      <c r="F496" s="176" t="s">
        <v>1127</v>
      </c>
      <c r="G496" s="177" t="s">
        <v>1112</v>
      </c>
      <c r="H496" s="178">
        <v>1</v>
      </c>
      <c r="I496" s="179"/>
      <c r="J496" s="180">
        <f>ROUND(I496*H496,2)</f>
        <v>0</v>
      </c>
      <c r="K496" s="176" t="s">
        <v>28</v>
      </c>
      <c r="L496" s="40"/>
      <c r="M496" s="181" t="s">
        <v>28</v>
      </c>
      <c r="N496" s="182" t="s">
        <v>47</v>
      </c>
      <c r="O496" s="65"/>
      <c r="P496" s="183">
        <f>O496*H496</f>
        <v>0</v>
      </c>
      <c r="Q496" s="183">
        <v>0</v>
      </c>
      <c r="R496" s="183">
        <f>Q496*H496</f>
        <v>0</v>
      </c>
      <c r="S496" s="183">
        <v>0</v>
      </c>
      <c r="T496" s="184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85" t="s">
        <v>1113</v>
      </c>
      <c r="AT496" s="185" t="s">
        <v>164</v>
      </c>
      <c r="AU496" s="185" t="s">
        <v>87</v>
      </c>
      <c r="AY496" s="18" t="s">
        <v>162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18" t="s">
        <v>84</v>
      </c>
      <c r="BK496" s="186">
        <f>ROUND(I496*H496,2)</f>
        <v>0</v>
      </c>
      <c r="BL496" s="18" t="s">
        <v>1113</v>
      </c>
      <c r="BM496" s="185" t="s">
        <v>1128</v>
      </c>
    </row>
    <row r="497" spans="1:65" s="13" customFormat="1" ht="10.199999999999999">
      <c r="B497" s="192"/>
      <c r="C497" s="193"/>
      <c r="D497" s="194" t="s">
        <v>173</v>
      </c>
      <c r="E497" s="195" t="s">
        <v>28</v>
      </c>
      <c r="F497" s="196" t="s">
        <v>84</v>
      </c>
      <c r="G497" s="193"/>
      <c r="H497" s="197">
        <v>1</v>
      </c>
      <c r="I497" s="198"/>
      <c r="J497" s="193"/>
      <c r="K497" s="193"/>
      <c r="L497" s="199"/>
      <c r="M497" s="200"/>
      <c r="N497" s="201"/>
      <c r="O497" s="201"/>
      <c r="P497" s="201"/>
      <c r="Q497" s="201"/>
      <c r="R497" s="201"/>
      <c r="S497" s="201"/>
      <c r="T497" s="202"/>
      <c r="AT497" s="203" t="s">
        <v>173</v>
      </c>
      <c r="AU497" s="203" t="s">
        <v>87</v>
      </c>
      <c r="AV497" s="13" t="s">
        <v>87</v>
      </c>
      <c r="AW497" s="13" t="s">
        <v>36</v>
      </c>
      <c r="AX497" s="13" t="s">
        <v>84</v>
      </c>
      <c r="AY497" s="203" t="s">
        <v>162</v>
      </c>
    </row>
    <row r="498" spans="1:65" s="2" customFormat="1" ht="22.2" customHeight="1">
      <c r="A498" s="35"/>
      <c r="B498" s="36"/>
      <c r="C498" s="174" t="s">
        <v>1129</v>
      </c>
      <c r="D498" s="174" t="s">
        <v>164</v>
      </c>
      <c r="E498" s="175" t="s">
        <v>1130</v>
      </c>
      <c r="F498" s="176" t="s">
        <v>1131</v>
      </c>
      <c r="G498" s="177" t="s">
        <v>1112</v>
      </c>
      <c r="H498" s="178">
        <v>1</v>
      </c>
      <c r="I498" s="179"/>
      <c r="J498" s="180">
        <f>ROUND(I498*H498,2)</f>
        <v>0</v>
      </c>
      <c r="K498" s="176" t="s">
        <v>28</v>
      </c>
      <c r="L498" s="40"/>
      <c r="M498" s="181" t="s">
        <v>28</v>
      </c>
      <c r="N498" s="182" t="s">
        <v>47</v>
      </c>
      <c r="O498" s="65"/>
      <c r="P498" s="183">
        <f>O498*H498</f>
        <v>0</v>
      </c>
      <c r="Q498" s="183">
        <v>0</v>
      </c>
      <c r="R498" s="183">
        <f>Q498*H498</f>
        <v>0</v>
      </c>
      <c r="S498" s="183">
        <v>0</v>
      </c>
      <c r="T498" s="184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5" t="s">
        <v>1113</v>
      </c>
      <c r="AT498" s="185" t="s">
        <v>164</v>
      </c>
      <c r="AU498" s="185" t="s">
        <v>87</v>
      </c>
      <c r="AY498" s="18" t="s">
        <v>162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8" t="s">
        <v>84</v>
      </c>
      <c r="BK498" s="186">
        <f>ROUND(I498*H498,2)</f>
        <v>0</v>
      </c>
      <c r="BL498" s="18" t="s">
        <v>1113</v>
      </c>
      <c r="BM498" s="185" t="s">
        <v>1132</v>
      </c>
    </row>
    <row r="499" spans="1:65" s="13" customFormat="1" ht="10.199999999999999">
      <c r="B499" s="192"/>
      <c r="C499" s="193"/>
      <c r="D499" s="194" t="s">
        <v>173</v>
      </c>
      <c r="E499" s="195" t="s">
        <v>28</v>
      </c>
      <c r="F499" s="196" t="s">
        <v>84</v>
      </c>
      <c r="G499" s="193"/>
      <c r="H499" s="197">
        <v>1</v>
      </c>
      <c r="I499" s="198"/>
      <c r="J499" s="193"/>
      <c r="K499" s="193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173</v>
      </c>
      <c r="AU499" s="203" t="s">
        <v>87</v>
      </c>
      <c r="AV499" s="13" t="s">
        <v>87</v>
      </c>
      <c r="AW499" s="13" t="s">
        <v>36</v>
      </c>
      <c r="AX499" s="13" t="s">
        <v>84</v>
      </c>
      <c r="AY499" s="203" t="s">
        <v>162</v>
      </c>
    </row>
    <row r="500" spans="1:65" s="12" customFormat="1" ht="22.8" customHeight="1">
      <c r="B500" s="158"/>
      <c r="C500" s="159"/>
      <c r="D500" s="160" t="s">
        <v>75</v>
      </c>
      <c r="E500" s="172" t="s">
        <v>1133</v>
      </c>
      <c r="F500" s="172" t="s">
        <v>1134</v>
      </c>
      <c r="G500" s="159"/>
      <c r="H500" s="159"/>
      <c r="I500" s="162"/>
      <c r="J500" s="173">
        <f>BK500</f>
        <v>0</v>
      </c>
      <c r="K500" s="159"/>
      <c r="L500" s="164"/>
      <c r="M500" s="165"/>
      <c r="N500" s="166"/>
      <c r="O500" s="166"/>
      <c r="P500" s="167">
        <f>SUM(P501:P506)</f>
        <v>0</v>
      </c>
      <c r="Q500" s="166"/>
      <c r="R500" s="167">
        <f>SUM(R501:R506)</f>
        <v>0</v>
      </c>
      <c r="S500" s="166"/>
      <c r="T500" s="168">
        <f>SUM(T501:T506)</f>
        <v>0</v>
      </c>
      <c r="AR500" s="169" t="s">
        <v>193</v>
      </c>
      <c r="AT500" s="170" t="s">
        <v>75</v>
      </c>
      <c r="AU500" s="170" t="s">
        <v>84</v>
      </c>
      <c r="AY500" s="169" t="s">
        <v>162</v>
      </c>
      <c r="BK500" s="171">
        <f>SUM(BK501:BK506)</f>
        <v>0</v>
      </c>
    </row>
    <row r="501" spans="1:65" s="2" customFormat="1" ht="30" customHeight="1">
      <c r="A501" s="35"/>
      <c r="B501" s="36"/>
      <c r="C501" s="174" t="s">
        <v>1135</v>
      </c>
      <c r="D501" s="174" t="s">
        <v>164</v>
      </c>
      <c r="E501" s="175" t="s">
        <v>1136</v>
      </c>
      <c r="F501" s="176" t="s">
        <v>1137</v>
      </c>
      <c r="G501" s="177" t="s">
        <v>1112</v>
      </c>
      <c r="H501" s="178">
        <v>1</v>
      </c>
      <c r="I501" s="179"/>
      <c r="J501" s="180">
        <f>ROUND(I501*H501,2)</f>
        <v>0</v>
      </c>
      <c r="K501" s="176" t="s">
        <v>28</v>
      </c>
      <c r="L501" s="40"/>
      <c r="M501" s="181" t="s">
        <v>28</v>
      </c>
      <c r="N501" s="182" t="s">
        <v>47</v>
      </c>
      <c r="O501" s="65"/>
      <c r="P501" s="183">
        <f>O501*H501</f>
        <v>0</v>
      </c>
      <c r="Q501" s="183">
        <v>0</v>
      </c>
      <c r="R501" s="183">
        <f>Q501*H501</f>
        <v>0</v>
      </c>
      <c r="S501" s="183">
        <v>0</v>
      </c>
      <c r="T501" s="18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5" t="s">
        <v>1113</v>
      </c>
      <c r="AT501" s="185" t="s">
        <v>164</v>
      </c>
      <c r="AU501" s="185" t="s">
        <v>87</v>
      </c>
      <c r="AY501" s="18" t="s">
        <v>162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8" t="s">
        <v>84</v>
      </c>
      <c r="BK501" s="186">
        <f>ROUND(I501*H501,2)</f>
        <v>0</v>
      </c>
      <c r="BL501" s="18" t="s">
        <v>1113</v>
      </c>
      <c r="BM501" s="185" t="s">
        <v>1138</v>
      </c>
    </row>
    <row r="502" spans="1:65" s="13" customFormat="1" ht="10.199999999999999">
      <c r="B502" s="192"/>
      <c r="C502" s="193"/>
      <c r="D502" s="194" t="s">
        <v>173</v>
      </c>
      <c r="E502" s="195" t="s">
        <v>28</v>
      </c>
      <c r="F502" s="196" t="s">
        <v>84</v>
      </c>
      <c r="G502" s="193"/>
      <c r="H502" s="197">
        <v>1</v>
      </c>
      <c r="I502" s="198"/>
      <c r="J502" s="193"/>
      <c r="K502" s="193"/>
      <c r="L502" s="199"/>
      <c r="M502" s="200"/>
      <c r="N502" s="201"/>
      <c r="O502" s="201"/>
      <c r="P502" s="201"/>
      <c r="Q502" s="201"/>
      <c r="R502" s="201"/>
      <c r="S502" s="201"/>
      <c r="T502" s="202"/>
      <c r="AT502" s="203" t="s">
        <v>173</v>
      </c>
      <c r="AU502" s="203" t="s">
        <v>87</v>
      </c>
      <c r="AV502" s="13" t="s">
        <v>87</v>
      </c>
      <c r="AW502" s="13" t="s">
        <v>36</v>
      </c>
      <c r="AX502" s="13" t="s">
        <v>84</v>
      </c>
      <c r="AY502" s="203" t="s">
        <v>162</v>
      </c>
    </row>
    <row r="503" spans="1:65" s="2" customFormat="1" ht="14.4" customHeight="1">
      <c r="A503" s="35"/>
      <c r="B503" s="36"/>
      <c r="C503" s="174" t="s">
        <v>1139</v>
      </c>
      <c r="D503" s="174" t="s">
        <v>164</v>
      </c>
      <c r="E503" s="175" t="s">
        <v>1140</v>
      </c>
      <c r="F503" s="176" t="s">
        <v>1141</v>
      </c>
      <c r="G503" s="177" t="s">
        <v>1112</v>
      </c>
      <c r="H503" s="178">
        <v>2</v>
      </c>
      <c r="I503" s="179"/>
      <c r="J503" s="180">
        <f>ROUND(I503*H503,2)</f>
        <v>0</v>
      </c>
      <c r="K503" s="176" t="s">
        <v>28</v>
      </c>
      <c r="L503" s="40"/>
      <c r="M503" s="181" t="s">
        <v>28</v>
      </c>
      <c r="N503" s="182" t="s">
        <v>47</v>
      </c>
      <c r="O503" s="65"/>
      <c r="P503" s="183">
        <f>O503*H503</f>
        <v>0</v>
      </c>
      <c r="Q503" s="183">
        <v>0</v>
      </c>
      <c r="R503" s="183">
        <f>Q503*H503</f>
        <v>0</v>
      </c>
      <c r="S503" s="183">
        <v>0</v>
      </c>
      <c r="T503" s="184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85" t="s">
        <v>1113</v>
      </c>
      <c r="AT503" s="185" t="s">
        <v>164</v>
      </c>
      <c r="AU503" s="185" t="s">
        <v>87</v>
      </c>
      <c r="AY503" s="18" t="s">
        <v>162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8" t="s">
        <v>84</v>
      </c>
      <c r="BK503" s="186">
        <f>ROUND(I503*H503,2)</f>
        <v>0</v>
      </c>
      <c r="BL503" s="18" t="s">
        <v>1113</v>
      </c>
      <c r="BM503" s="185" t="s">
        <v>1142</v>
      </c>
    </row>
    <row r="504" spans="1:65" s="13" customFormat="1" ht="10.199999999999999">
      <c r="B504" s="192"/>
      <c r="C504" s="193"/>
      <c r="D504" s="194" t="s">
        <v>173</v>
      </c>
      <c r="E504" s="195" t="s">
        <v>28</v>
      </c>
      <c r="F504" s="196" t="s">
        <v>87</v>
      </c>
      <c r="G504" s="193"/>
      <c r="H504" s="197">
        <v>2</v>
      </c>
      <c r="I504" s="198"/>
      <c r="J504" s="193"/>
      <c r="K504" s="193"/>
      <c r="L504" s="199"/>
      <c r="M504" s="200"/>
      <c r="N504" s="201"/>
      <c r="O504" s="201"/>
      <c r="P504" s="201"/>
      <c r="Q504" s="201"/>
      <c r="R504" s="201"/>
      <c r="S504" s="201"/>
      <c r="T504" s="202"/>
      <c r="AT504" s="203" t="s">
        <v>173</v>
      </c>
      <c r="AU504" s="203" t="s">
        <v>87</v>
      </c>
      <c r="AV504" s="13" t="s">
        <v>87</v>
      </c>
      <c r="AW504" s="13" t="s">
        <v>36</v>
      </c>
      <c r="AX504" s="13" t="s">
        <v>84</v>
      </c>
      <c r="AY504" s="203" t="s">
        <v>162</v>
      </c>
    </row>
    <row r="505" spans="1:65" s="2" customFormat="1" ht="14.4" customHeight="1">
      <c r="A505" s="35"/>
      <c r="B505" s="36"/>
      <c r="C505" s="174" t="s">
        <v>1143</v>
      </c>
      <c r="D505" s="174" t="s">
        <v>164</v>
      </c>
      <c r="E505" s="175" t="s">
        <v>1144</v>
      </c>
      <c r="F505" s="176" t="s">
        <v>1145</v>
      </c>
      <c r="G505" s="177" t="s">
        <v>1112</v>
      </c>
      <c r="H505" s="178">
        <v>1</v>
      </c>
      <c r="I505" s="179"/>
      <c r="J505" s="180">
        <f>ROUND(I505*H505,2)</f>
        <v>0</v>
      </c>
      <c r="K505" s="176" t="s">
        <v>28</v>
      </c>
      <c r="L505" s="40"/>
      <c r="M505" s="181" t="s">
        <v>28</v>
      </c>
      <c r="N505" s="182" t="s">
        <v>47</v>
      </c>
      <c r="O505" s="65"/>
      <c r="P505" s="183">
        <f>O505*H505</f>
        <v>0</v>
      </c>
      <c r="Q505" s="183">
        <v>0</v>
      </c>
      <c r="R505" s="183">
        <f>Q505*H505</f>
        <v>0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1113</v>
      </c>
      <c r="AT505" s="185" t="s">
        <v>164</v>
      </c>
      <c r="AU505" s="185" t="s">
        <v>87</v>
      </c>
      <c r="AY505" s="18" t="s">
        <v>162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84</v>
      </c>
      <c r="BK505" s="186">
        <f>ROUND(I505*H505,2)</f>
        <v>0</v>
      </c>
      <c r="BL505" s="18" t="s">
        <v>1113</v>
      </c>
      <c r="BM505" s="185" t="s">
        <v>1146</v>
      </c>
    </row>
    <row r="506" spans="1:65" s="13" customFormat="1" ht="10.199999999999999">
      <c r="B506" s="192"/>
      <c r="C506" s="193"/>
      <c r="D506" s="194" t="s">
        <v>173</v>
      </c>
      <c r="E506" s="195" t="s">
        <v>28</v>
      </c>
      <c r="F506" s="196" t="s">
        <v>84</v>
      </c>
      <c r="G506" s="193"/>
      <c r="H506" s="197">
        <v>1</v>
      </c>
      <c r="I506" s="198"/>
      <c r="J506" s="193"/>
      <c r="K506" s="193"/>
      <c r="L506" s="199"/>
      <c r="M506" s="236"/>
      <c r="N506" s="237"/>
      <c r="O506" s="237"/>
      <c r="P506" s="237"/>
      <c r="Q506" s="237"/>
      <c r="R506" s="237"/>
      <c r="S506" s="237"/>
      <c r="T506" s="238"/>
      <c r="AT506" s="203" t="s">
        <v>173</v>
      </c>
      <c r="AU506" s="203" t="s">
        <v>87</v>
      </c>
      <c r="AV506" s="13" t="s">
        <v>87</v>
      </c>
      <c r="AW506" s="13" t="s">
        <v>36</v>
      </c>
      <c r="AX506" s="13" t="s">
        <v>84</v>
      </c>
      <c r="AY506" s="203" t="s">
        <v>162</v>
      </c>
    </row>
    <row r="507" spans="1:65" s="2" customFormat="1" ht="6.9" customHeight="1">
      <c r="A507" s="35"/>
      <c r="B507" s="48"/>
      <c r="C507" s="49"/>
      <c r="D507" s="49"/>
      <c r="E507" s="49"/>
      <c r="F507" s="49"/>
      <c r="G507" s="49"/>
      <c r="H507" s="49"/>
      <c r="I507" s="49"/>
      <c r="J507" s="49"/>
      <c r="K507" s="49"/>
      <c r="L507" s="40"/>
      <c r="M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</row>
  </sheetData>
  <sheetProtection algorithmName="SHA-512" hashValue="8ht1YHrvtUcot2jEB9/192lEkWj/1ykegCoUEvNs8VdwlCAZapztq1axIhQ72N2/dlSN7zx0YB4jMF3IBzwZhA==" saltValue="MxcrzNoilAZ6DiWV2ipIy7YbheN6dE7LrTp1VIuPSGNi6rRyTSlFchoD7i33pP8B6UgUWUbHVUAqEoyMtNPD7g==" spinCount="100000" sheet="1" objects="1" scenarios="1" formatColumns="0" formatRows="0" autoFilter="0"/>
  <autoFilter ref="C90:K506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8" r:id="rId2"/>
    <hyperlink ref="F102" r:id="rId3"/>
    <hyperlink ref="F105" r:id="rId4"/>
    <hyperlink ref="F116" r:id="rId5"/>
    <hyperlink ref="F120" r:id="rId6"/>
    <hyperlink ref="F123" r:id="rId7"/>
    <hyperlink ref="F127" r:id="rId8"/>
    <hyperlink ref="F131" r:id="rId9"/>
    <hyperlink ref="F136" r:id="rId10"/>
    <hyperlink ref="F143" r:id="rId11"/>
    <hyperlink ref="F147" r:id="rId12"/>
    <hyperlink ref="F156" r:id="rId13"/>
    <hyperlink ref="F166" r:id="rId14"/>
    <hyperlink ref="F170" r:id="rId15"/>
    <hyperlink ref="F177" r:id="rId16"/>
    <hyperlink ref="F181" r:id="rId17"/>
    <hyperlink ref="F185" r:id="rId18"/>
    <hyperlink ref="F192" r:id="rId19"/>
    <hyperlink ref="F201" r:id="rId20"/>
    <hyperlink ref="F206" r:id="rId21"/>
    <hyperlink ref="F213" r:id="rId22"/>
    <hyperlink ref="F218" r:id="rId23"/>
    <hyperlink ref="F225" r:id="rId24"/>
    <hyperlink ref="F236" r:id="rId25"/>
    <hyperlink ref="F242" r:id="rId26"/>
    <hyperlink ref="F256" r:id="rId27"/>
    <hyperlink ref="F260" r:id="rId28"/>
    <hyperlink ref="F265" r:id="rId29"/>
    <hyperlink ref="F312" r:id="rId30"/>
    <hyperlink ref="F317" r:id="rId31"/>
    <hyperlink ref="F324" r:id="rId32"/>
    <hyperlink ref="F329" r:id="rId33"/>
    <hyperlink ref="F332" r:id="rId34"/>
    <hyperlink ref="F340" r:id="rId35"/>
    <hyperlink ref="F343" r:id="rId36"/>
    <hyperlink ref="F350" r:id="rId37"/>
    <hyperlink ref="F362" r:id="rId38"/>
    <hyperlink ref="F366" r:id="rId39"/>
    <hyperlink ref="F369" r:id="rId40"/>
    <hyperlink ref="F372" r:id="rId41"/>
    <hyperlink ref="F377" r:id="rId42"/>
    <hyperlink ref="F382" r:id="rId43"/>
    <hyperlink ref="F387" r:id="rId44"/>
    <hyperlink ref="F390" r:id="rId45"/>
    <hyperlink ref="F393" r:id="rId46"/>
    <hyperlink ref="F396" r:id="rId47"/>
    <hyperlink ref="F399" r:id="rId48"/>
    <hyperlink ref="F402" r:id="rId49"/>
    <hyperlink ref="F405" r:id="rId50"/>
    <hyperlink ref="F408" r:id="rId51"/>
    <hyperlink ref="F421" r:id="rId52"/>
    <hyperlink ref="F437" r:id="rId53"/>
    <hyperlink ref="F452" r:id="rId54"/>
    <hyperlink ref="F456" r:id="rId55"/>
    <hyperlink ref="F461" r:id="rId56"/>
    <hyperlink ref="F465" r:id="rId57"/>
    <hyperlink ref="F486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7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710937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101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1147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102</v>
      </c>
      <c r="G11" s="35"/>
      <c r="H11" s="35"/>
      <c r="I11" s="106" t="s">
        <v>20</v>
      </c>
      <c r="J11" s="108" t="s">
        <v>1148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ROUND((SUM(BE92:BE477)),  2)</f>
        <v>0</v>
      </c>
      <c r="G33" s="35"/>
      <c r="H33" s="35"/>
      <c r="I33" s="119">
        <v>0.21</v>
      </c>
      <c r="J33" s="118">
        <f>ROUND(((SUM(BE92:BE477))*I33),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ROUND((SUM(BF92:BF477)),  2)</f>
        <v>0</v>
      </c>
      <c r="G34" s="35"/>
      <c r="H34" s="35"/>
      <c r="I34" s="119">
        <v>0.15</v>
      </c>
      <c r="J34" s="118">
        <f>ROUND(((SUM(BF92:BF477))*I34),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ROUND((SUM(BG92:BG477)),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ROUND((SUM(BH92:BH477)),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ROUND((SUM(BI92:BI477)),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05 - D.1.3 - SO.03.b - cyklostezka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95" customHeight="1">
      <c r="B62" s="141"/>
      <c r="C62" s="142"/>
      <c r="D62" s="143" t="s">
        <v>134</v>
      </c>
      <c r="E62" s="144"/>
      <c r="F62" s="144"/>
      <c r="G62" s="144"/>
      <c r="H62" s="144"/>
      <c r="I62" s="144"/>
      <c r="J62" s="145">
        <f>J159</f>
        <v>0</v>
      </c>
      <c r="K62" s="142"/>
      <c r="L62" s="146"/>
    </row>
    <row r="63" spans="1:47" s="10" customFormat="1" ht="19.95" customHeight="1">
      <c r="B63" s="141"/>
      <c r="C63" s="142"/>
      <c r="D63" s="143" t="s">
        <v>135</v>
      </c>
      <c r="E63" s="144"/>
      <c r="F63" s="144"/>
      <c r="G63" s="144"/>
      <c r="H63" s="144"/>
      <c r="I63" s="144"/>
      <c r="J63" s="145">
        <f>J177</f>
        <v>0</v>
      </c>
      <c r="K63" s="142"/>
      <c r="L63" s="146"/>
    </row>
    <row r="64" spans="1:47" s="10" customFormat="1" ht="19.95" customHeight="1">
      <c r="B64" s="141"/>
      <c r="C64" s="142"/>
      <c r="D64" s="143" t="s">
        <v>628</v>
      </c>
      <c r="E64" s="144"/>
      <c r="F64" s="144"/>
      <c r="G64" s="144"/>
      <c r="H64" s="144"/>
      <c r="I64" s="144"/>
      <c r="J64" s="145">
        <f>J228</f>
        <v>0</v>
      </c>
      <c r="K64" s="142"/>
      <c r="L64" s="146"/>
    </row>
    <row r="65" spans="1:31" s="10" customFormat="1" ht="19.95" customHeight="1">
      <c r="B65" s="141"/>
      <c r="C65" s="142"/>
      <c r="D65" s="143" t="s">
        <v>136</v>
      </c>
      <c r="E65" s="144"/>
      <c r="F65" s="144"/>
      <c r="G65" s="144"/>
      <c r="H65" s="144"/>
      <c r="I65" s="144"/>
      <c r="J65" s="145">
        <f>J308</f>
        <v>0</v>
      </c>
      <c r="K65" s="142"/>
      <c r="L65" s="146"/>
    </row>
    <row r="66" spans="1:31" s="10" customFormat="1" ht="19.95" customHeight="1">
      <c r="B66" s="141"/>
      <c r="C66" s="142"/>
      <c r="D66" s="143" t="s">
        <v>137</v>
      </c>
      <c r="E66" s="144"/>
      <c r="F66" s="144"/>
      <c r="G66" s="144"/>
      <c r="H66" s="144"/>
      <c r="I66" s="144"/>
      <c r="J66" s="145">
        <f>J312</f>
        <v>0</v>
      </c>
      <c r="K66" s="142"/>
      <c r="L66" s="146"/>
    </row>
    <row r="67" spans="1:31" s="10" customFormat="1" ht="19.95" customHeight="1">
      <c r="B67" s="141"/>
      <c r="C67" s="142"/>
      <c r="D67" s="143" t="s">
        <v>630</v>
      </c>
      <c r="E67" s="144"/>
      <c r="F67" s="144"/>
      <c r="G67" s="144"/>
      <c r="H67" s="144"/>
      <c r="I67" s="144"/>
      <c r="J67" s="145">
        <f>J410</f>
        <v>0</v>
      </c>
      <c r="K67" s="142"/>
      <c r="L67" s="146"/>
    </row>
    <row r="68" spans="1:31" s="10" customFormat="1" ht="19.95" customHeight="1">
      <c r="B68" s="141"/>
      <c r="C68" s="142"/>
      <c r="D68" s="143" t="s">
        <v>139</v>
      </c>
      <c r="E68" s="144"/>
      <c r="F68" s="144"/>
      <c r="G68" s="144"/>
      <c r="H68" s="144"/>
      <c r="I68" s="144"/>
      <c r="J68" s="145">
        <f>J453</f>
        <v>0</v>
      </c>
      <c r="K68" s="142"/>
      <c r="L68" s="146"/>
    </row>
    <row r="69" spans="1:31" s="9" customFormat="1" ht="24.9" customHeight="1">
      <c r="B69" s="135"/>
      <c r="C69" s="136"/>
      <c r="D69" s="137" t="s">
        <v>631</v>
      </c>
      <c r="E69" s="138"/>
      <c r="F69" s="138"/>
      <c r="G69" s="138"/>
      <c r="H69" s="138"/>
      <c r="I69" s="138"/>
      <c r="J69" s="139">
        <f>J456</f>
        <v>0</v>
      </c>
      <c r="K69" s="136"/>
      <c r="L69" s="140"/>
    </row>
    <row r="70" spans="1:31" s="10" customFormat="1" ht="19.95" customHeight="1">
      <c r="B70" s="141"/>
      <c r="C70" s="142"/>
      <c r="D70" s="143" t="s">
        <v>632</v>
      </c>
      <c r="E70" s="144"/>
      <c r="F70" s="144"/>
      <c r="G70" s="144"/>
      <c r="H70" s="144"/>
      <c r="I70" s="144"/>
      <c r="J70" s="145">
        <f>J457</f>
        <v>0</v>
      </c>
      <c r="K70" s="142"/>
      <c r="L70" s="146"/>
    </row>
    <row r="71" spans="1:31" s="10" customFormat="1" ht="19.95" customHeight="1">
      <c r="B71" s="141"/>
      <c r="C71" s="142"/>
      <c r="D71" s="143" t="s">
        <v>633</v>
      </c>
      <c r="E71" s="144"/>
      <c r="F71" s="144"/>
      <c r="G71" s="144"/>
      <c r="H71" s="144"/>
      <c r="I71" s="144"/>
      <c r="J71" s="145">
        <f>J462</f>
        <v>0</v>
      </c>
      <c r="K71" s="142"/>
      <c r="L71" s="146"/>
    </row>
    <row r="72" spans="1:31" s="10" customFormat="1" ht="19.95" customHeight="1">
      <c r="B72" s="141"/>
      <c r="C72" s="142"/>
      <c r="D72" s="143" t="s">
        <v>634</v>
      </c>
      <c r="E72" s="144"/>
      <c r="F72" s="144"/>
      <c r="G72" s="144"/>
      <c r="H72" s="144"/>
      <c r="I72" s="144"/>
      <c r="J72" s="145">
        <f>J471</f>
        <v>0</v>
      </c>
      <c r="K72" s="142"/>
      <c r="L72" s="146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>
      <c r="A79" s="35"/>
      <c r="B79" s="36"/>
      <c r="C79" s="24" t="s">
        <v>147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4.4" customHeight="1">
      <c r="A82" s="35"/>
      <c r="B82" s="36"/>
      <c r="C82" s="37"/>
      <c r="D82" s="37"/>
      <c r="E82" s="374" t="str">
        <f>E7</f>
        <v>Modernizace dopravního hřiště Chomutov</v>
      </c>
      <c r="F82" s="375"/>
      <c r="G82" s="375"/>
      <c r="H82" s="37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124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7"/>
      <c r="D84" s="37"/>
      <c r="E84" s="331" t="str">
        <f>E9</f>
        <v>05 - D.1.3 - SO.03.b - cyklostezka</v>
      </c>
      <c r="F84" s="376"/>
      <c r="G84" s="376"/>
      <c r="H84" s="376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22</v>
      </c>
      <c r="D86" s="37"/>
      <c r="E86" s="37"/>
      <c r="F86" s="28" t="str">
        <f>F12</f>
        <v>Chomutov</v>
      </c>
      <c r="G86" s="37"/>
      <c r="H86" s="37"/>
      <c r="I86" s="30" t="s">
        <v>24</v>
      </c>
      <c r="J86" s="60" t="str">
        <f>IF(J12="","",J12)</f>
        <v>23. 9. 2021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26.4" customHeight="1">
      <c r="A88" s="35"/>
      <c r="B88" s="36"/>
      <c r="C88" s="30" t="s">
        <v>26</v>
      </c>
      <c r="D88" s="37"/>
      <c r="E88" s="37"/>
      <c r="F88" s="28" t="str">
        <f>E15</f>
        <v>Statutární město Chomutov</v>
      </c>
      <c r="G88" s="37"/>
      <c r="H88" s="37"/>
      <c r="I88" s="30" t="s">
        <v>33</v>
      </c>
      <c r="J88" s="33" t="str">
        <f>E21</f>
        <v>ing.Břetislav Sedláček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6" customHeight="1">
      <c r="A89" s="35"/>
      <c r="B89" s="36"/>
      <c r="C89" s="30" t="s">
        <v>31</v>
      </c>
      <c r="D89" s="37"/>
      <c r="E89" s="37"/>
      <c r="F89" s="28" t="str">
        <f>IF(E18="","",E18)</f>
        <v>Vyplň údaj</v>
      </c>
      <c r="G89" s="37"/>
      <c r="H89" s="37"/>
      <c r="I89" s="30" t="s">
        <v>37</v>
      </c>
      <c r="J89" s="33" t="str">
        <f>E24</f>
        <v>Švandrlík Milan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7"/>
      <c r="B91" s="148"/>
      <c r="C91" s="149" t="s">
        <v>148</v>
      </c>
      <c r="D91" s="150" t="s">
        <v>61</v>
      </c>
      <c r="E91" s="150" t="s">
        <v>57</v>
      </c>
      <c r="F91" s="150" t="s">
        <v>58</v>
      </c>
      <c r="G91" s="150" t="s">
        <v>149</v>
      </c>
      <c r="H91" s="150" t="s">
        <v>150</v>
      </c>
      <c r="I91" s="150" t="s">
        <v>151</v>
      </c>
      <c r="J91" s="150" t="s">
        <v>130</v>
      </c>
      <c r="K91" s="151" t="s">
        <v>152</v>
      </c>
      <c r="L91" s="152"/>
      <c r="M91" s="69" t="s">
        <v>28</v>
      </c>
      <c r="N91" s="70" t="s">
        <v>46</v>
      </c>
      <c r="O91" s="70" t="s">
        <v>153</v>
      </c>
      <c r="P91" s="70" t="s">
        <v>154</v>
      </c>
      <c r="Q91" s="70" t="s">
        <v>155</v>
      </c>
      <c r="R91" s="70" t="s">
        <v>156</v>
      </c>
      <c r="S91" s="70" t="s">
        <v>157</v>
      </c>
      <c r="T91" s="71" t="s">
        <v>158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8" customHeight="1">
      <c r="A92" s="35"/>
      <c r="B92" s="36"/>
      <c r="C92" s="76" t="s">
        <v>159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P93+P456</f>
        <v>0</v>
      </c>
      <c r="Q92" s="73"/>
      <c r="R92" s="155">
        <f>R93+R456</f>
        <v>270.21360324</v>
      </c>
      <c r="S92" s="73"/>
      <c r="T92" s="156">
        <f>T93+T456</f>
        <v>360.81700000000001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75</v>
      </c>
      <c r="AU92" s="18" t="s">
        <v>131</v>
      </c>
      <c r="BK92" s="157">
        <f>BK93+BK456</f>
        <v>0</v>
      </c>
    </row>
    <row r="93" spans="1:65" s="12" customFormat="1" ht="25.95" customHeight="1">
      <c r="B93" s="158"/>
      <c r="C93" s="159"/>
      <c r="D93" s="160" t="s">
        <v>75</v>
      </c>
      <c r="E93" s="161" t="s">
        <v>160</v>
      </c>
      <c r="F93" s="161" t="s">
        <v>161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P94+P159+P177+P228+P308+P312+P410+P453</f>
        <v>0</v>
      </c>
      <c r="Q93" s="166"/>
      <c r="R93" s="167">
        <f>R94+R159+R177+R228+R308+R312+R410+R453</f>
        <v>270.21360324</v>
      </c>
      <c r="S93" s="166"/>
      <c r="T93" s="168">
        <f>T94+T159+T177+T228+T308+T312+T410+T453</f>
        <v>360.81700000000001</v>
      </c>
      <c r="AR93" s="169" t="s">
        <v>84</v>
      </c>
      <c r="AT93" s="170" t="s">
        <v>75</v>
      </c>
      <c r="AU93" s="170" t="s">
        <v>76</v>
      </c>
      <c r="AY93" s="169" t="s">
        <v>162</v>
      </c>
      <c r="BK93" s="171">
        <f>BK94+BK159+BK177+BK228+BK308+BK312+BK410+BK453</f>
        <v>0</v>
      </c>
    </row>
    <row r="94" spans="1:65" s="12" customFormat="1" ht="22.8" customHeight="1">
      <c r="B94" s="158"/>
      <c r="C94" s="159"/>
      <c r="D94" s="160" t="s">
        <v>75</v>
      </c>
      <c r="E94" s="172" t="s">
        <v>84</v>
      </c>
      <c r="F94" s="172" t="s">
        <v>163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SUM(P95:P158)</f>
        <v>0</v>
      </c>
      <c r="Q94" s="166"/>
      <c r="R94" s="167">
        <f>SUM(R95:R158)</f>
        <v>0</v>
      </c>
      <c r="S94" s="166"/>
      <c r="T94" s="168">
        <f>SUM(T95:T158)</f>
        <v>276.637</v>
      </c>
      <c r="AR94" s="169" t="s">
        <v>84</v>
      </c>
      <c r="AT94" s="170" t="s">
        <v>75</v>
      </c>
      <c r="AU94" s="170" t="s">
        <v>84</v>
      </c>
      <c r="AY94" s="169" t="s">
        <v>162</v>
      </c>
      <c r="BK94" s="171">
        <f>SUM(BK95:BK158)</f>
        <v>0</v>
      </c>
    </row>
    <row r="95" spans="1:65" s="2" customFormat="1" ht="60.6" customHeight="1">
      <c r="A95" s="35"/>
      <c r="B95" s="36"/>
      <c r="C95" s="174" t="s">
        <v>84</v>
      </c>
      <c r="D95" s="174" t="s">
        <v>164</v>
      </c>
      <c r="E95" s="175" t="s">
        <v>635</v>
      </c>
      <c r="F95" s="176" t="s">
        <v>636</v>
      </c>
      <c r="G95" s="177" t="s">
        <v>217</v>
      </c>
      <c r="H95" s="178">
        <v>69.55</v>
      </c>
      <c r="I95" s="179"/>
      <c r="J95" s="180">
        <f>ROUND(I95*H95,2)</f>
        <v>0</v>
      </c>
      <c r="K95" s="176" t="s">
        <v>168</v>
      </c>
      <c r="L95" s="40"/>
      <c r="M95" s="181" t="s">
        <v>28</v>
      </c>
      <c r="N95" s="182" t="s">
        <v>47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0.26</v>
      </c>
      <c r="T95" s="184">
        <f>S95*H95</f>
        <v>18.082999999999998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169</v>
      </c>
      <c r="AT95" s="185" t="s">
        <v>164</v>
      </c>
      <c r="AU95" s="185" t="s">
        <v>87</v>
      </c>
      <c r="AY95" s="18" t="s">
        <v>162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84</v>
      </c>
      <c r="BK95" s="186">
        <f>ROUND(I95*H95,2)</f>
        <v>0</v>
      </c>
      <c r="BL95" s="18" t="s">
        <v>169</v>
      </c>
      <c r="BM95" s="185" t="s">
        <v>1149</v>
      </c>
    </row>
    <row r="96" spans="1:65" s="2" customFormat="1" ht="10.199999999999999">
      <c r="A96" s="35"/>
      <c r="B96" s="36"/>
      <c r="C96" s="37"/>
      <c r="D96" s="187" t="s">
        <v>171</v>
      </c>
      <c r="E96" s="37"/>
      <c r="F96" s="188" t="s">
        <v>638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171</v>
      </c>
      <c r="AU96" s="18" t="s">
        <v>87</v>
      </c>
    </row>
    <row r="97" spans="1:65" s="13" customFormat="1" ht="10.199999999999999">
      <c r="B97" s="192"/>
      <c r="C97" s="193"/>
      <c r="D97" s="194" t="s">
        <v>173</v>
      </c>
      <c r="E97" s="195" t="s">
        <v>28</v>
      </c>
      <c r="F97" s="196" t="s">
        <v>1150</v>
      </c>
      <c r="G97" s="193"/>
      <c r="H97" s="197">
        <v>69.55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173</v>
      </c>
      <c r="AU97" s="203" t="s">
        <v>87</v>
      </c>
      <c r="AV97" s="13" t="s">
        <v>87</v>
      </c>
      <c r="AW97" s="13" t="s">
        <v>36</v>
      </c>
      <c r="AX97" s="13" t="s">
        <v>84</v>
      </c>
      <c r="AY97" s="203" t="s">
        <v>162</v>
      </c>
    </row>
    <row r="98" spans="1:65" s="2" customFormat="1" ht="50.4" customHeight="1">
      <c r="A98" s="35"/>
      <c r="B98" s="36"/>
      <c r="C98" s="174" t="s">
        <v>87</v>
      </c>
      <c r="D98" s="174" t="s">
        <v>164</v>
      </c>
      <c r="E98" s="175" t="s">
        <v>1151</v>
      </c>
      <c r="F98" s="176" t="s">
        <v>1152</v>
      </c>
      <c r="G98" s="177" t="s">
        <v>217</v>
      </c>
      <c r="H98" s="178">
        <v>40.85</v>
      </c>
      <c r="I98" s="179"/>
      <c r="J98" s="180">
        <f>ROUND(I98*H98,2)</f>
        <v>0</v>
      </c>
      <c r="K98" s="176" t="s">
        <v>168</v>
      </c>
      <c r="L98" s="40"/>
      <c r="M98" s="181" t="s">
        <v>28</v>
      </c>
      <c r="N98" s="182" t="s">
        <v>47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0.17</v>
      </c>
      <c r="T98" s="184">
        <f>S98*H98</f>
        <v>6.9445000000000006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169</v>
      </c>
      <c r="AT98" s="185" t="s">
        <v>164</v>
      </c>
      <c r="AU98" s="185" t="s">
        <v>87</v>
      </c>
      <c r="AY98" s="18" t="s">
        <v>162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84</v>
      </c>
      <c r="BK98" s="186">
        <f>ROUND(I98*H98,2)</f>
        <v>0</v>
      </c>
      <c r="BL98" s="18" t="s">
        <v>169</v>
      </c>
      <c r="BM98" s="185" t="s">
        <v>1153</v>
      </c>
    </row>
    <row r="99" spans="1:65" s="2" customFormat="1" ht="10.199999999999999">
      <c r="A99" s="35"/>
      <c r="B99" s="36"/>
      <c r="C99" s="37"/>
      <c r="D99" s="187" t="s">
        <v>171</v>
      </c>
      <c r="E99" s="37"/>
      <c r="F99" s="188" t="s">
        <v>1154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171</v>
      </c>
      <c r="AU99" s="18" t="s">
        <v>87</v>
      </c>
    </row>
    <row r="100" spans="1:65" s="15" customFormat="1" ht="10.199999999999999">
      <c r="B100" s="215"/>
      <c r="C100" s="216"/>
      <c r="D100" s="194" t="s">
        <v>173</v>
      </c>
      <c r="E100" s="217" t="s">
        <v>28</v>
      </c>
      <c r="F100" s="218" t="s">
        <v>1155</v>
      </c>
      <c r="G100" s="216"/>
      <c r="H100" s="217" t="s">
        <v>28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173</v>
      </c>
      <c r="AU100" s="224" t="s">
        <v>87</v>
      </c>
      <c r="AV100" s="15" t="s">
        <v>84</v>
      </c>
      <c r="AW100" s="15" t="s">
        <v>36</v>
      </c>
      <c r="AX100" s="15" t="s">
        <v>76</v>
      </c>
      <c r="AY100" s="224" t="s">
        <v>162</v>
      </c>
    </row>
    <row r="101" spans="1:65" s="13" customFormat="1" ht="10.199999999999999">
      <c r="B101" s="192"/>
      <c r="C101" s="193"/>
      <c r="D101" s="194" t="s">
        <v>173</v>
      </c>
      <c r="E101" s="195" t="s">
        <v>28</v>
      </c>
      <c r="F101" s="196" t="s">
        <v>1156</v>
      </c>
      <c r="G101" s="193"/>
      <c r="H101" s="197">
        <v>40.85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173</v>
      </c>
      <c r="AU101" s="203" t="s">
        <v>87</v>
      </c>
      <c r="AV101" s="13" t="s">
        <v>87</v>
      </c>
      <c r="AW101" s="13" t="s">
        <v>36</v>
      </c>
      <c r="AX101" s="13" t="s">
        <v>84</v>
      </c>
      <c r="AY101" s="203" t="s">
        <v>162</v>
      </c>
    </row>
    <row r="102" spans="1:65" s="2" customFormat="1" ht="60.6" customHeight="1">
      <c r="A102" s="35"/>
      <c r="B102" s="36"/>
      <c r="C102" s="174" t="s">
        <v>182</v>
      </c>
      <c r="D102" s="174" t="s">
        <v>164</v>
      </c>
      <c r="E102" s="175" t="s">
        <v>1157</v>
      </c>
      <c r="F102" s="176" t="s">
        <v>1158</v>
      </c>
      <c r="G102" s="177" t="s">
        <v>217</v>
      </c>
      <c r="H102" s="178">
        <v>69.55</v>
      </c>
      <c r="I102" s="179"/>
      <c r="J102" s="180">
        <f>ROUND(I102*H102,2)</f>
        <v>0</v>
      </c>
      <c r="K102" s="176" t="s">
        <v>168</v>
      </c>
      <c r="L102" s="40"/>
      <c r="M102" s="181" t="s">
        <v>28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0.28999999999999998</v>
      </c>
      <c r="T102" s="184">
        <f>S102*H102</f>
        <v>20.169499999999999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169</v>
      </c>
      <c r="AT102" s="185" t="s">
        <v>164</v>
      </c>
      <c r="AU102" s="185" t="s">
        <v>87</v>
      </c>
      <c r="AY102" s="18" t="s">
        <v>162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169</v>
      </c>
      <c r="BM102" s="185" t="s">
        <v>1159</v>
      </c>
    </row>
    <row r="103" spans="1:65" s="2" customFormat="1" ht="10.199999999999999">
      <c r="A103" s="35"/>
      <c r="B103" s="36"/>
      <c r="C103" s="37"/>
      <c r="D103" s="187" t="s">
        <v>171</v>
      </c>
      <c r="E103" s="37"/>
      <c r="F103" s="188" t="s">
        <v>1160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171</v>
      </c>
      <c r="AU103" s="18" t="s">
        <v>87</v>
      </c>
    </row>
    <row r="104" spans="1:65" s="13" customFormat="1" ht="10.199999999999999">
      <c r="B104" s="192"/>
      <c r="C104" s="193"/>
      <c r="D104" s="194" t="s">
        <v>173</v>
      </c>
      <c r="E104" s="195" t="s">
        <v>28</v>
      </c>
      <c r="F104" s="196" t="s">
        <v>1150</v>
      </c>
      <c r="G104" s="193"/>
      <c r="H104" s="197">
        <v>69.55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173</v>
      </c>
      <c r="AU104" s="203" t="s">
        <v>87</v>
      </c>
      <c r="AV104" s="13" t="s">
        <v>87</v>
      </c>
      <c r="AW104" s="13" t="s">
        <v>36</v>
      </c>
      <c r="AX104" s="13" t="s">
        <v>84</v>
      </c>
      <c r="AY104" s="203" t="s">
        <v>162</v>
      </c>
    </row>
    <row r="105" spans="1:65" s="2" customFormat="1" ht="60.6" customHeight="1">
      <c r="A105" s="35"/>
      <c r="B105" s="36"/>
      <c r="C105" s="174" t="s">
        <v>169</v>
      </c>
      <c r="D105" s="174" t="s">
        <v>164</v>
      </c>
      <c r="E105" s="175" t="s">
        <v>1161</v>
      </c>
      <c r="F105" s="176" t="s">
        <v>1162</v>
      </c>
      <c r="G105" s="177" t="s">
        <v>217</v>
      </c>
      <c r="H105" s="178">
        <v>289.3</v>
      </c>
      <c r="I105" s="179"/>
      <c r="J105" s="180">
        <f>ROUND(I105*H105,2)</f>
        <v>0</v>
      </c>
      <c r="K105" s="176" t="s">
        <v>168</v>
      </c>
      <c r="L105" s="40"/>
      <c r="M105" s="181" t="s">
        <v>28</v>
      </c>
      <c r="N105" s="182" t="s">
        <v>47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0.57999999999999996</v>
      </c>
      <c r="T105" s="184">
        <f>S105*H105</f>
        <v>167.79399999999998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169</v>
      </c>
      <c r="AT105" s="185" t="s">
        <v>164</v>
      </c>
      <c r="AU105" s="185" t="s">
        <v>87</v>
      </c>
      <c r="AY105" s="18" t="s">
        <v>162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84</v>
      </c>
      <c r="BK105" s="186">
        <f>ROUND(I105*H105,2)</f>
        <v>0</v>
      </c>
      <c r="BL105" s="18" t="s">
        <v>169</v>
      </c>
      <c r="BM105" s="185" t="s">
        <v>1163</v>
      </c>
    </row>
    <row r="106" spans="1:65" s="2" customFormat="1" ht="10.199999999999999">
      <c r="A106" s="35"/>
      <c r="B106" s="36"/>
      <c r="C106" s="37"/>
      <c r="D106" s="187" t="s">
        <v>171</v>
      </c>
      <c r="E106" s="37"/>
      <c r="F106" s="188" t="s">
        <v>1164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171</v>
      </c>
      <c r="AU106" s="18" t="s">
        <v>87</v>
      </c>
    </row>
    <row r="107" spans="1:65" s="15" customFormat="1" ht="10.199999999999999">
      <c r="B107" s="215"/>
      <c r="C107" s="216"/>
      <c r="D107" s="194" t="s">
        <v>173</v>
      </c>
      <c r="E107" s="217" t="s">
        <v>28</v>
      </c>
      <c r="F107" s="218" t="s">
        <v>644</v>
      </c>
      <c r="G107" s="216"/>
      <c r="H107" s="217" t="s">
        <v>28</v>
      </c>
      <c r="I107" s="219"/>
      <c r="J107" s="216"/>
      <c r="K107" s="216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173</v>
      </c>
      <c r="AU107" s="224" t="s">
        <v>87</v>
      </c>
      <c r="AV107" s="15" t="s">
        <v>84</v>
      </c>
      <c r="AW107" s="15" t="s">
        <v>36</v>
      </c>
      <c r="AX107" s="15" t="s">
        <v>76</v>
      </c>
      <c r="AY107" s="224" t="s">
        <v>162</v>
      </c>
    </row>
    <row r="108" spans="1:65" s="13" customFormat="1" ht="10.199999999999999">
      <c r="B108" s="192"/>
      <c r="C108" s="193"/>
      <c r="D108" s="194" t="s">
        <v>173</v>
      </c>
      <c r="E108" s="195" t="s">
        <v>28</v>
      </c>
      <c r="F108" s="196" t="s">
        <v>1165</v>
      </c>
      <c r="G108" s="193"/>
      <c r="H108" s="197">
        <v>289.3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173</v>
      </c>
      <c r="AU108" s="203" t="s">
        <v>87</v>
      </c>
      <c r="AV108" s="13" t="s">
        <v>87</v>
      </c>
      <c r="AW108" s="13" t="s">
        <v>36</v>
      </c>
      <c r="AX108" s="13" t="s">
        <v>76</v>
      </c>
      <c r="AY108" s="203" t="s">
        <v>162</v>
      </c>
    </row>
    <row r="109" spans="1:65" s="14" customFormat="1" ht="10.199999999999999">
      <c r="B109" s="204"/>
      <c r="C109" s="205"/>
      <c r="D109" s="194" t="s">
        <v>173</v>
      </c>
      <c r="E109" s="206" t="s">
        <v>28</v>
      </c>
      <c r="F109" s="207" t="s">
        <v>176</v>
      </c>
      <c r="G109" s="205"/>
      <c r="H109" s="208">
        <v>289.3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173</v>
      </c>
      <c r="AU109" s="214" t="s">
        <v>87</v>
      </c>
      <c r="AV109" s="14" t="s">
        <v>169</v>
      </c>
      <c r="AW109" s="14" t="s">
        <v>36</v>
      </c>
      <c r="AX109" s="14" t="s">
        <v>84</v>
      </c>
      <c r="AY109" s="214" t="s">
        <v>162</v>
      </c>
    </row>
    <row r="110" spans="1:65" s="2" customFormat="1" ht="50.4" customHeight="1">
      <c r="A110" s="35"/>
      <c r="B110" s="36"/>
      <c r="C110" s="174" t="s">
        <v>193</v>
      </c>
      <c r="D110" s="174" t="s">
        <v>164</v>
      </c>
      <c r="E110" s="175" t="s">
        <v>646</v>
      </c>
      <c r="F110" s="176" t="s">
        <v>647</v>
      </c>
      <c r="G110" s="177" t="s">
        <v>217</v>
      </c>
      <c r="H110" s="178">
        <v>289.3</v>
      </c>
      <c r="I110" s="179"/>
      <c r="J110" s="180">
        <f>ROUND(I110*H110,2)</f>
        <v>0</v>
      </c>
      <c r="K110" s="176" t="s">
        <v>168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0.22</v>
      </c>
      <c r="T110" s="184">
        <f>S110*H110</f>
        <v>63.646000000000001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169</v>
      </c>
      <c r="AT110" s="185" t="s">
        <v>164</v>
      </c>
      <c r="AU110" s="185" t="s">
        <v>87</v>
      </c>
      <c r="AY110" s="18" t="s">
        <v>162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169</v>
      </c>
      <c r="BM110" s="185" t="s">
        <v>1166</v>
      </c>
    </row>
    <row r="111" spans="1:65" s="2" customFormat="1" ht="10.199999999999999">
      <c r="A111" s="35"/>
      <c r="B111" s="36"/>
      <c r="C111" s="37"/>
      <c r="D111" s="187" t="s">
        <v>171</v>
      </c>
      <c r="E111" s="37"/>
      <c r="F111" s="188" t="s">
        <v>649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171</v>
      </c>
      <c r="AU111" s="18" t="s">
        <v>87</v>
      </c>
    </row>
    <row r="112" spans="1:65" s="13" customFormat="1" ht="10.199999999999999">
      <c r="B112" s="192"/>
      <c r="C112" s="193"/>
      <c r="D112" s="194" t="s">
        <v>173</v>
      </c>
      <c r="E112" s="195" t="s">
        <v>28</v>
      </c>
      <c r="F112" s="196" t="s">
        <v>1165</v>
      </c>
      <c r="G112" s="193"/>
      <c r="H112" s="197">
        <v>289.3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173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162</v>
      </c>
    </row>
    <row r="113" spans="1:65" s="2" customFormat="1" ht="34.799999999999997" customHeight="1">
      <c r="A113" s="35"/>
      <c r="B113" s="36"/>
      <c r="C113" s="174" t="s">
        <v>200</v>
      </c>
      <c r="D113" s="174" t="s">
        <v>164</v>
      </c>
      <c r="E113" s="175" t="s">
        <v>650</v>
      </c>
      <c r="F113" s="176" t="s">
        <v>651</v>
      </c>
      <c r="G113" s="177" t="s">
        <v>167</v>
      </c>
      <c r="H113" s="178">
        <v>227.828</v>
      </c>
      <c r="I113" s="179"/>
      <c r="J113" s="180">
        <f>ROUND(I113*H113,2)</f>
        <v>0</v>
      </c>
      <c r="K113" s="176" t="s">
        <v>168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169</v>
      </c>
      <c r="AT113" s="185" t="s">
        <v>164</v>
      </c>
      <c r="AU113" s="185" t="s">
        <v>87</v>
      </c>
      <c r="AY113" s="18" t="s">
        <v>162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169</v>
      </c>
      <c r="BM113" s="185" t="s">
        <v>1167</v>
      </c>
    </row>
    <row r="114" spans="1:65" s="2" customFormat="1" ht="10.199999999999999">
      <c r="A114" s="35"/>
      <c r="B114" s="36"/>
      <c r="C114" s="37"/>
      <c r="D114" s="187" t="s">
        <v>171</v>
      </c>
      <c r="E114" s="37"/>
      <c r="F114" s="188" t="s">
        <v>653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171</v>
      </c>
      <c r="AU114" s="18" t="s">
        <v>87</v>
      </c>
    </row>
    <row r="115" spans="1:65" s="15" customFormat="1" ht="10.199999999999999">
      <c r="B115" s="215"/>
      <c r="C115" s="216"/>
      <c r="D115" s="194" t="s">
        <v>173</v>
      </c>
      <c r="E115" s="217" t="s">
        <v>28</v>
      </c>
      <c r="F115" s="218" t="s">
        <v>654</v>
      </c>
      <c r="G115" s="216"/>
      <c r="H115" s="217" t="s">
        <v>28</v>
      </c>
      <c r="I115" s="219"/>
      <c r="J115" s="216"/>
      <c r="K115" s="216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173</v>
      </c>
      <c r="AU115" s="224" t="s">
        <v>87</v>
      </c>
      <c r="AV115" s="15" t="s">
        <v>84</v>
      </c>
      <c r="AW115" s="15" t="s">
        <v>36</v>
      </c>
      <c r="AX115" s="15" t="s">
        <v>76</v>
      </c>
      <c r="AY115" s="224" t="s">
        <v>162</v>
      </c>
    </row>
    <row r="116" spans="1:65" s="13" customFormat="1" ht="10.199999999999999">
      <c r="B116" s="192"/>
      <c r="C116" s="193"/>
      <c r="D116" s="194" t="s">
        <v>173</v>
      </c>
      <c r="E116" s="195" t="s">
        <v>28</v>
      </c>
      <c r="F116" s="196" t="s">
        <v>1168</v>
      </c>
      <c r="G116" s="193"/>
      <c r="H116" s="197">
        <v>211.35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173</v>
      </c>
      <c r="AU116" s="203" t="s">
        <v>87</v>
      </c>
      <c r="AV116" s="13" t="s">
        <v>87</v>
      </c>
      <c r="AW116" s="13" t="s">
        <v>36</v>
      </c>
      <c r="AX116" s="13" t="s">
        <v>76</v>
      </c>
      <c r="AY116" s="203" t="s">
        <v>162</v>
      </c>
    </row>
    <row r="117" spans="1:65" s="15" customFormat="1" ht="10.199999999999999">
      <c r="B117" s="215"/>
      <c r="C117" s="216"/>
      <c r="D117" s="194" t="s">
        <v>173</v>
      </c>
      <c r="E117" s="217" t="s">
        <v>28</v>
      </c>
      <c r="F117" s="218" t="s">
        <v>1169</v>
      </c>
      <c r="G117" s="216"/>
      <c r="H117" s="217" t="s">
        <v>28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173</v>
      </c>
      <c r="AU117" s="224" t="s">
        <v>87</v>
      </c>
      <c r="AV117" s="15" t="s">
        <v>84</v>
      </c>
      <c r="AW117" s="15" t="s">
        <v>36</v>
      </c>
      <c r="AX117" s="15" t="s">
        <v>76</v>
      </c>
      <c r="AY117" s="224" t="s">
        <v>162</v>
      </c>
    </row>
    <row r="118" spans="1:65" s="13" customFormat="1" ht="10.199999999999999">
      <c r="B118" s="192"/>
      <c r="C118" s="193"/>
      <c r="D118" s="194" t="s">
        <v>173</v>
      </c>
      <c r="E118" s="195" t="s">
        <v>28</v>
      </c>
      <c r="F118" s="196" t="s">
        <v>1170</v>
      </c>
      <c r="G118" s="193"/>
      <c r="H118" s="197">
        <v>1.363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173</v>
      </c>
      <c r="AU118" s="203" t="s">
        <v>87</v>
      </c>
      <c r="AV118" s="13" t="s">
        <v>87</v>
      </c>
      <c r="AW118" s="13" t="s">
        <v>36</v>
      </c>
      <c r="AX118" s="13" t="s">
        <v>76</v>
      </c>
      <c r="AY118" s="203" t="s">
        <v>162</v>
      </c>
    </row>
    <row r="119" spans="1:65" s="15" customFormat="1" ht="10.199999999999999">
      <c r="B119" s="215"/>
      <c r="C119" s="216"/>
      <c r="D119" s="194" t="s">
        <v>173</v>
      </c>
      <c r="E119" s="217" t="s">
        <v>28</v>
      </c>
      <c r="F119" s="218" t="s">
        <v>1171</v>
      </c>
      <c r="G119" s="216"/>
      <c r="H119" s="217" t="s">
        <v>28</v>
      </c>
      <c r="I119" s="219"/>
      <c r="J119" s="216"/>
      <c r="K119" s="216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173</v>
      </c>
      <c r="AU119" s="224" t="s">
        <v>87</v>
      </c>
      <c r="AV119" s="15" t="s">
        <v>84</v>
      </c>
      <c r="AW119" s="15" t="s">
        <v>36</v>
      </c>
      <c r="AX119" s="15" t="s">
        <v>76</v>
      </c>
      <c r="AY119" s="224" t="s">
        <v>162</v>
      </c>
    </row>
    <row r="120" spans="1:65" s="13" customFormat="1" ht="10.199999999999999">
      <c r="B120" s="192"/>
      <c r="C120" s="193"/>
      <c r="D120" s="194" t="s">
        <v>173</v>
      </c>
      <c r="E120" s="195" t="s">
        <v>28</v>
      </c>
      <c r="F120" s="196" t="s">
        <v>1172</v>
      </c>
      <c r="G120" s="193"/>
      <c r="H120" s="197">
        <v>15.115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173</v>
      </c>
      <c r="AU120" s="203" t="s">
        <v>87</v>
      </c>
      <c r="AV120" s="13" t="s">
        <v>87</v>
      </c>
      <c r="AW120" s="13" t="s">
        <v>36</v>
      </c>
      <c r="AX120" s="13" t="s">
        <v>76</v>
      </c>
      <c r="AY120" s="203" t="s">
        <v>162</v>
      </c>
    </row>
    <row r="121" spans="1:65" s="14" customFormat="1" ht="10.199999999999999">
      <c r="B121" s="204"/>
      <c r="C121" s="205"/>
      <c r="D121" s="194" t="s">
        <v>173</v>
      </c>
      <c r="E121" s="206" t="s">
        <v>28</v>
      </c>
      <c r="F121" s="207" t="s">
        <v>176</v>
      </c>
      <c r="G121" s="205"/>
      <c r="H121" s="208">
        <v>227.828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173</v>
      </c>
      <c r="AU121" s="214" t="s">
        <v>87</v>
      </c>
      <c r="AV121" s="14" t="s">
        <v>169</v>
      </c>
      <c r="AW121" s="14" t="s">
        <v>36</v>
      </c>
      <c r="AX121" s="14" t="s">
        <v>84</v>
      </c>
      <c r="AY121" s="214" t="s">
        <v>162</v>
      </c>
    </row>
    <row r="122" spans="1:65" s="2" customFormat="1" ht="34.799999999999997" customHeight="1">
      <c r="A122" s="35"/>
      <c r="B122" s="36"/>
      <c r="C122" s="174" t="s">
        <v>207</v>
      </c>
      <c r="D122" s="174" t="s">
        <v>164</v>
      </c>
      <c r="E122" s="175" t="s">
        <v>165</v>
      </c>
      <c r="F122" s="176" t="s">
        <v>166</v>
      </c>
      <c r="G122" s="177" t="s">
        <v>167</v>
      </c>
      <c r="H122" s="178">
        <v>14.526</v>
      </c>
      <c r="I122" s="179"/>
      <c r="J122" s="180">
        <f>ROUND(I122*H122,2)</f>
        <v>0</v>
      </c>
      <c r="K122" s="176" t="s">
        <v>168</v>
      </c>
      <c r="L122" s="40"/>
      <c r="M122" s="181" t="s">
        <v>28</v>
      </c>
      <c r="N122" s="182" t="s">
        <v>47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169</v>
      </c>
      <c r="AT122" s="185" t="s">
        <v>164</v>
      </c>
      <c r="AU122" s="185" t="s">
        <v>87</v>
      </c>
      <c r="AY122" s="18" t="s">
        <v>162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84</v>
      </c>
      <c r="BK122" s="186">
        <f>ROUND(I122*H122,2)</f>
        <v>0</v>
      </c>
      <c r="BL122" s="18" t="s">
        <v>169</v>
      </c>
      <c r="BM122" s="185" t="s">
        <v>1173</v>
      </c>
    </row>
    <row r="123" spans="1:65" s="2" customFormat="1" ht="10.199999999999999">
      <c r="A123" s="35"/>
      <c r="B123" s="36"/>
      <c r="C123" s="37"/>
      <c r="D123" s="187" t="s">
        <v>171</v>
      </c>
      <c r="E123" s="37"/>
      <c r="F123" s="188" t="s">
        <v>172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171</v>
      </c>
      <c r="AU123" s="18" t="s">
        <v>87</v>
      </c>
    </row>
    <row r="124" spans="1:65" s="15" customFormat="1" ht="10.199999999999999">
      <c r="B124" s="215"/>
      <c r="C124" s="216"/>
      <c r="D124" s="194" t="s">
        <v>173</v>
      </c>
      <c r="E124" s="217" t="s">
        <v>28</v>
      </c>
      <c r="F124" s="218" t="s">
        <v>1174</v>
      </c>
      <c r="G124" s="216"/>
      <c r="H124" s="217" t="s">
        <v>28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173</v>
      </c>
      <c r="AU124" s="224" t="s">
        <v>87</v>
      </c>
      <c r="AV124" s="15" t="s">
        <v>84</v>
      </c>
      <c r="AW124" s="15" t="s">
        <v>36</v>
      </c>
      <c r="AX124" s="15" t="s">
        <v>76</v>
      </c>
      <c r="AY124" s="224" t="s">
        <v>162</v>
      </c>
    </row>
    <row r="125" spans="1:65" s="13" customFormat="1" ht="10.199999999999999">
      <c r="B125" s="192"/>
      <c r="C125" s="193"/>
      <c r="D125" s="194" t="s">
        <v>173</v>
      </c>
      <c r="E125" s="195" t="s">
        <v>28</v>
      </c>
      <c r="F125" s="196" t="s">
        <v>1175</v>
      </c>
      <c r="G125" s="193"/>
      <c r="H125" s="197">
        <v>3.5640000000000001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173</v>
      </c>
      <c r="AU125" s="203" t="s">
        <v>87</v>
      </c>
      <c r="AV125" s="13" t="s">
        <v>87</v>
      </c>
      <c r="AW125" s="13" t="s">
        <v>36</v>
      </c>
      <c r="AX125" s="13" t="s">
        <v>76</v>
      </c>
      <c r="AY125" s="203" t="s">
        <v>162</v>
      </c>
    </row>
    <row r="126" spans="1:65" s="13" customFormat="1" ht="10.199999999999999">
      <c r="B126" s="192"/>
      <c r="C126" s="193"/>
      <c r="D126" s="194" t="s">
        <v>173</v>
      </c>
      <c r="E126" s="195" t="s">
        <v>28</v>
      </c>
      <c r="F126" s="196" t="s">
        <v>1176</v>
      </c>
      <c r="G126" s="193"/>
      <c r="H126" s="197">
        <v>7.0739999999999998</v>
      </c>
      <c r="I126" s="198"/>
      <c r="J126" s="193"/>
      <c r="K126" s="193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173</v>
      </c>
      <c r="AU126" s="203" t="s">
        <v>87</v>
      </c>
      <c r="AV126" s="13" t="s">
        <v>87</v>
      </c>
      <c r="AW126" s="13" t="s">
        <v>36</v>
      </c>
      <c r="AX126" s="13" t="s">
        <v>76</v>
      </c>
      <c r="AY126" s="203" t="s">
        <v>162</v>
      </c>
    </row>
    <row r="127" spans="1:65" s="15" customFormat="1" ht="10.199999999999999">
      <c r="B127" s="215"/>
      <c r="C127" s="216"/>
      <c r="D127" s="194" t="s">
        <v>173</v>
      </c>
      <c r="E127" s="217" t="s">
        <v>28</v>
      </c>
      <c r="F127" s="218" t="s">
        <v>1177</v>
      </c>
      <c r="G127" s="216"/>
      <c r="H127" s="217" t="s">
        <v>28</v>
      </c>
      <c r="I127" s="219"/>
      <c r="J127" s="216"/>
      <c r="K127" s="216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173</v>
      </c>
      <c r="AU127" s="224" t="s">
        <v>87</v>
      </c>
      <c r="AV127" s="15" t="s">
        <v>84</v>
      </c>
      <c r="AW127" s="15" t="s">
        <v>36</v>
      </c>
      <c r="AX127" s="15" t="s">
        <v>76</v>
      </c>
      <c r="AY127" s="224" t="s">
        <v>162</v>
      </c>
    </row>
    <row r="128" spans="1:65" s="13" customFormat="1" ht="10.199999999999999">
      <c r="B128" s="192"/>
      <c r="C128" s="193"/>
      <c r="D128" s="194" t="s">
        <v>173</v>
      </c>
      <c r="E128" s="195" t="s">
        <v>28</v>
      </c>
      <c r="F128" s="196" t="s">
        <v>1178</v>
      </c>
      <c r="G128" s="193"/>
      <c r="H128" s="197">
        <v>1.728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173</v>
      </c>
      <c r="AU128" s="203" t="s">
        <v>87</v>
      </c>
      <c r="AV128" s="13" t="s">
        <v>87</v>
      </c>
      <c r="AW128" s="13" t="s">
        <v>36</v>
      </c>
      <c r="AX128" s="13" t="s">
        <v>76</v>
      </c>
      <c r="AY128" s="203" t="s">
        <v>162</v>
      </c>
    </row>
    <row r="129" spans="1:65" s="15" customFormat="1" ht="10.199999999999999">
      <c r="B129" s="215"/>
      <c r="C129" s="216"/>
      <c r="D129" s="194" t="s">
        <v>173</v>
      </c>
      <c r="E129" s="217" t="s">
        <v>28</v>
      </c>
      <c r="F129" s="218" t="s">
        <v>1179</v>
      </c>
      <c r="G129" s="216"/>
      <c r="H129" s="217" t="s">
        <v>28</v>
      </c>
      <c r="I129" s="219"/>
      <c r="J129" s="216"/>
      <c r="K129" s="216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173</v>
      </c>
      <c r="AU129" s="224" t="s">
        <v>87</v>
      </c>
      <c r="AV129" s="15" t="s">
        <v>84</v>
      </c>
      <c r="AW129" s="15" t="s">
        <v>36</v>
      </c>
      <c r="AX129" s="15" t="s">
        <v>76</v>
      </c>
      <c r="AY129" s="224" t="s">
        <v>162</v>
      </c>
    </row>
    <row r="130" spans="1:65" s="13" customFormat="1" ht="10.199999999999999">
      <c r="B130" s="192"/>
      <c r="C130" s="193"/>
      <c r="D130" s="194" t="s">
        <v>173</v>
      </c>
      <c r="E130" s="195" t="s">
        <v>28</v>
      </c>
      <c r="F130" s="196" t="s">
        <v>1180</v>
      </c>
      <c r="G130" s="193"/>
      <c r="H130" s="197">
        <v>2.16</v>
      </c>
      <c r="I130" s="198"/>
      <c r="J130" s="193"/>
      <c r="K130" s="193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173</v>
      </c>
      <c r="AU130" s="203" t="s">
        <v>87</v>
      </c>
      <c r="AV130" s="13" t="s">
        <v>87</v>
      </c>
      <c r="AW130" s="13" t="s">
        <v>36</v>
      </c>
      <c r="AX130" s="13" t="s">
        <v>76</v>
      </c>
      <c r="AY130" s="203" t="s">
        <v>162</v>
      </c>
    </row>
    <row r="131" spans="1:65" s="14" customFormat="1" ht="10.199999999999999">
      <c r="B131" s="204"/>
      <c r="C131" s="205"/>
      <c r="D131" s="194" t="s">
        <v>173</v>
      </c>
      <c r="E131" s="206" t="s">
        <v>28</v>
      </c>
      <c r="F131" s="207" t="s">
        <v>176</v>
      </c>
      <c r="G131" s="205"/>
      <c r="H131" s="208">
        <v>14.526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173</v>
      </c>
      <c r="AU131" s="214" t="s">
        <v>87</v>
      </c>
      <c r="AV131" s="14" t="s">
        <v>169</v>
      </c>
      <c r="AW131" s="14" t="s">
        <v>36</v>
      </c>
      <c r="AX131" s="14" t="s">
        <v>84</v>
      </c>
      <c r="AY131" s="214" t="s">
        <v>162</v>
      </c>
    </row>
    <row r="132" spans="1:65" s="2" customFormat="1" ht="57.6" customHeight="1">
      <c r="A132" s="35"/>
      <c r="B132" s="36"/>
      <c r="C132" s="174" t="s">
        <v>214</v>
      </c>
      <c r="D132" s="174" t="s">
        <v>164</v>
      </c>
      <c r="E132" s="175" t="s">
        <v>177</v>
      </c>
      <c r="F132" s="176" t="s">
        <v>178</v>
      </c>
      <c r="G132" s="177" t="s">
        <v>167</v>
      </c>
      <c r="H132" s="178">
        <v>593.67399999999998</v>
      </c>
      <c r="I132" s="179"/>
      <c r="J132" s="180">
        <f>ROUND(I132*H132,2)</f>
        <v>0</v>
      </c>
      <c r="K132" s="176" t="s">
        <v>168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169</v>
      </c>
      <c r="AT132" s="185" t="s">
        <v>164</v>
      </c>
      <c r="AU132" s="185" t="s">
        <v>87</v>
      </c>
      <c r="AY132" s="18" t="s">
        <v>162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169</v>
      </c>
      <c r="BM132" s="185" t="s">
        <v>1181</v>
      </c>
    </row>
    <row r="133" spans="1:65" s="2" customFormat="1" ht="10.199999999999999">
      <c r="A133" s="35"/>
      <c r="B133" s="36"/>
      <c r="C133" s="37"/>
      <c r="D133" s="187" t="s">
        <v>171</v>
      </c>
      <c r="E133" s="37"/>
      <c r="F133" s="188" t="s">
        <v>180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171</v>
      </c>
      <c r="AU133" s="18" t="s">
        <v>87</v>
      </c>
    </row>
    <row r="134" spans="1:65" s="13" customFormat="1" ht="10.199999999999999">
      <c r="B134" s="192"/>
      <c r="C134" s="193"/>
      <c r="D134" s="194" t="s">
        <v>173</v>
      </c>
      <c r="E134" s="195" t="s">
        <v>28</v>
      </c>
      <c r="F134" s="196" t="s">
        <v>1182</v>
      </c>
      <c r="G134" s="193"/>
      <c r="H134" s="197">
        <v>220.39400000000001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173</v>
      </c>
      <c r="AU134" s="203" t="s">
        <v>87</v>
      </c>
      <c r="AV134" s="13" t="s">
        <v>87</v>
      </c>
      <c r="AW134" s="13" t="s">
        <v>36</v>
      </c>
      <c r="AX134" s="13" t="s">
        <v>76</v>
      </c>
      <c r="AY134" s="203" t="s">
        <v>162</v>
      </c>
    </row>
    <row r="135" spans="1:65" s="15" customFormat="1" ht="10.199999999999999">
      <c r="B135" s="215"/>
      <c r="C135" s="216"/>
      <c r="D135" s="194" t="s">
        <v>173</v>
      </c>
      <c r="E135" s="217" t="s">
        <v>28</v>
      </c>
      <c r="F135" s="218" t="s">
        <v>1183</v>
      </c>
      <c r="G135" s="216"/>
      <c r="H135" s="217" t="s">
        <v>28</v>
      </c>
      <c r="I135" s="219"/>
      <c r="J135" s="216"/>
      <c r="K135" s="216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173</v>
      </c>
      <c r="AU135" s="224" t="s">
        <v>87</v>
      </c>
      <c r="AV135" s="15" t="s">
        <v>84</v>
      </c>
      <c r="AW135" s="15" t="s">
        <v>36</v>
      </c>
      <c r="AX135" s="15" t="s">
        <v>76</v>
      </c>
      <c r="AY135" s="224" t="s">
        <v>162</v>
      </c>
    </row>
    <row r="136" spans="1:65" s="13" customFormat="1" ht="10.199999999999999">
      <c r="B136" s="192"/>
      <c r="C136" s="193"/>
      <c r="D136" s="194" t="s">
        <v>173</v>
      </c>
      <c r="E136" s="195" t="s">
        <v>28</v>
      </c>
      <c r="F136" s="196" t="s">
        <v>1184</v>
      </c>
      <c r="G136" s="193"/>
      <c r="H136" s="197">
        <v>373.28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173</v>
      </c>
      <c r="AU136" s="203" t="s">
        <v>87</v>
      </c>
      <c r="AV136" s="13" t="s">
        <v>87</v>
      </c>
      <c r="AW136" s="13" t="s">
        <v>36</v>
      </c>
      <c r="AX136" s="13" t="s">
        <v>76</v>
      </c>
      <c r="AY136" s="203" t="s">
        <v>162</v>
      </c>
    </row>
    <row r="137" spans="1:65" s="14" customFormat="1" ht="10.199999999999999">
      <c r="B137" s="204"/>
      <c r="C137" s="205"/>
      <c r="D137" s="194" t="s">
        <v>173</v>
      </c>
      <c r="E137" s="206" t="s">
        <v>28</v>
      </c>
      <c r="F137" s="207" t="s">
        <v>176</v>
      </c>
      <c r="G137" s="205"/>
      <c r="H137" s="208">
        <v>593.67399999999998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173</v>
      </c>
      <c r="AU137" s="214" t="s">
        <v>87</v>
      </c>
      <c r="AV137" s="14" t="s">
        <v>169</v>
      </c>
      <c r="AW137" s="14" t="s">
        <v>36</v>
      </c>
      <c r="AX137" s="14" t="s">
        <v>84</v>
      </c>
      <c r="AY137" s="214" t="s">
        <v>162</v>
      </c>
    </row>
    <row r="138" spans="1:65" s="2" customFormat="1" ht="60.6" customHeight="1">
      <c r="A138" s="35"/>
      <c r="B138" s="36"/>
      <c r="C138" s="174" t="s">
        <v>222</v>
      </c>
      <c r="D138" s="174" t="s">
        <v>164</v>
      </c>
      <c r="E138" s="175" t="s">
        <v>183</v>
      </c>
      <c r="F138" s="176" t="s">
        <v>184</v>
      </c>
      <c r="G138" s="177" t="s">
        <v>167</v>
      </c>
      <c r="H138" s="178">
        <v>2968.37</v>
      </c>
      <c r="I138" s="179"/>
      <c r="J138" s="180">
        <f>ROUND(I138*H138,2)</f>
        <v>0</v>
      </c>
      <c r="K138" s="176" t="s">
        <v>168</v>
      </c>
      <c r="L138" s="40"/>
      <c r="M138" s="181" t="s">
        <v>28</v>
      </c>
      <c r="N138" s="182" t="s">
        <v>47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169</v>
      </c>
      <c r="AT138" s="185" t="s">
        <v>164</v>
      </c>
      <c r="AU138" s="185" t="s">
        <v>87</v>
      </c>
      <c r="AY138" s="18" t="s">
        <v>162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84</v>
      </c>
      <c r="BK138" s="186">
        <f>ROUND(I138*H138,2)</f>
        <v>0</v>
      </c>
      <c r="BL138" s="18" t="s">
        <v>169</v>
      </c>
      <c r="BM138" s="185" t="s">
        <v>1185</v>
      </c>
    </row>
    <row r="139" spans="1:65" s="2" customFormat="1" ht="10.199999999999999">
      <c r="A139" s="35"/>
      <c r="B139" s="36"/>
      <c r="C139" s="37"/>
      <c r="D139" s="187" t="s">
        <v>171</v>
      </c>
      <c r="E139" s="37"/>
      <c r="F139" s="188" t="s">
        <v>186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171</v>
      </c>
      <c r="AU139" s="18" t="s">
        <v>87</v>
      </c>
    </row>
    <row r="140" spans="1:65" s="15" customFormat="1" ht="10.199999999999999">
      <c r="B140" s="215"/>
      <c r="C140" s="216"/>
      <c r="D140" s="194" t="s">
        <v>173</v>
      </c>
      <c r="E140" s="217" t="s">
        <v>28</v>
      </c>
      <c r="F140" s="218" t="s">
        <v>187</v>
      </c>
      <c r="G140" s="216"/>
      <c r="H140" s="217" t="s">
        <v>28</v>
      </c>
      <c r="I140" s="219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173</v>
      </c>
      <c r="AU140" s="224" t="s">
        <v>87</v>
      </c>
      <c r="AV140" s="15" t="s">
        <v>84</v>
      </c>
      <c r="AW140" s="15" t="s">
        <v>36</v>
      </c>
      <c r="AX140" s="15" t="s">
        <v>76</v>
      </c>
      <c r="AY140" s="224" t="s">
        <v>162</v>
      </c>
    </row>
    <row r="141" spans="1:65" s="13" customFormat="1" ht="10.199999999999999">
      <c r="B141" s="192"/>
      <c r="C141" s="193"/>
      <c r="D141" s="194" t="s">
        <v>173</v>
      </c>
      <c r="E141" s="195" t="s">
        <v>28</v>
      </c>
      <c r="F141" s="196" t="s">
        <v>1186</v>
      </c>
      <c r="G141" s="193"/>
      <c r="H141" s="197">
        <v>2968.37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173</v>
      </c>
      <c r="AU141" s="203" t="s">
        <v>87</v>
      </c>
      <c r="AV141" s="13" t="s">
        <v>87</v>
      </c>
      <c r="AW141" s="13" t="s">
        <v>36</v>
      </c>
      <c r="AX141" s="13" t="s">
        <v>84</v>
      </c>
      <c r="AY141" s="203" t="s">
        <v>162</v>
      </c>
    </row>
    <row r="142" spans="1:65" s="2" customFormat="1" ht="40.200000000000003" customHeight="1">
      <c r="A142" s="35"/>
      <c r="B142" s="36"/>
      <c r="C142" s="174" t="s">
        <v>120</v>
      </c>
      <c r="D142" s="174" t="s">
        <v>164</v>
      </c>
      <c r="E142" s="175" t="s">
        <v>672</v>
      </c>
      <c r="F142" s="176" t="s">
        <v>673</v>
      </c>
      <c r="G142" s="177" t="s">
        <v>167</v>
      </c>
      <c r="H142" s="178">
        <v>373.28</v>
      </c>
      <c r="I142" s="179"/>
      <c r="J142" s="180">
        <f>ROUND(I142*H142,2)</f>
        <v>0</v>
      </c>
      <c r="K142" s="176" t="s">
        <v>168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169</v>
      </c>
      <c r="AT142" s="185" t="s">
        <v>164</v>
      </c>
      <c r="AU142" s="185" t="s">
        <v>87</v>
      </c>
      <c r="AY142" s="18" t="s">
        <v>162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169</v>
      </c>
      <c r="BM142" s="185" t="s">
        <v>1187</v>
      </c>
    </row>
    <row r="143" spans="1:65" s="2" customFormat="1" ht="10.199999999999999">
      <c r="A143" s="35"/>
      <c r="B143" s="36"/>
      <c r="C143" s="37"/>
      <c r="D143" s="187" t="s">
        <v>171</v>
      </c>
      <c r="E143" s="37"/>
      <c r="F143" s="188" t="s">
        <v>675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171</v>
      </c>
      <c r="AU143" s="18" t="s">
        <v>87</v>
      </c>
    </row>
    <row r="144" spans="1:65" s="15" customFormat="1" ht="10.199999999999999">
      <c r="B144" s="215"/>
      <c r="C144" s="216"/>
      <c r="D144" s="194" t="s">
        <v>173</v>
      </c>
      <c r="E144" s="217" t="s">
        <v>28</v>
      </c>
      <c r="F144" s="218" t="s">
        <v>676</v>
      </c>
      <c r="G144" s="216"/>
      <c r="H144" s="217" t="s">
        <v>28</v>
      </c>
      <c r="I144" s="219"/>
      <c r="J144" s="216"/>
      <c r="K144" s="216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173</v>
      </c>
      <c r="AU144" s="224" t="s">
        <v>87</v>
      </c>
      <c r="AV144" s="15" t="s">
        <v>84</v>
      </c>
      <c r="AW144" s="15" t="s">
        <v>36</v>
      </c>
      <c r="AX144" s="15" t="s">
        <v>76</v>
      </c>
      <c r="AY144" s="224" t="s">
        <v>162</v>
      </c>
    </row>
    <row r="145" spans="1:65" s="13" customFormat="1" ht="10.199999999999999">
      <c r="B145" s="192"/>
      <c r="C145" s="193"/>
      <c r="D145" s="194" t="s">
        <v>173</v>
      </c>
      <c r="E145" s="195" t="s">
        <v>28</v>
      </c>
      <c r="F145" s="196" t="s">
        <v>1188</v>
      </c>
      <c r="G145" s="193"/>
      <c r="H145" s="197">
        <v>373.28</v>
      </c>
      <c r="I145" s="198"/>
      <c r="J145" s="193"/>
      <c r="K145" s="193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173</v>
      </c>
      <c r="AU145" s="203" t="s">
        <v>87</v>
      </c>
      <c r="AV145" s="13" t="s">
        <v>87</v>
      </c>
      <c r="AW145" s="13" t="s">
        <v>36</v>
      </c>
      <c r="AX145" s="13" t="s">
        <v>84</v>
      </c>
      <c r="AY145" s="203" t="s">
        <v>162</v>
      </c>
    </row>
    <row r="146" spans="1:65" s="2" customFormat="1" ht="34.799999999999997" customHeight="1">
      <c r="A146" s="35"/>
      <c r="B146" s="36"/>
      <c r="C146" s="174" t="s">
        <v>233</v>
      </c>
      <c r="D146" s="174" t="s">
        <v>164</v>
      </c>
      <c r="E146" s="175" t="s">
        <v>189</v>
      </c>
      <c r="F146" s="176" t="s">
        <v>190</v>
      </c>
      <c r="G146" s="177" t="s">
        <v>167</v>
      </c>
      <c r="H146" s="178">
        <v>593.67399999999998</v>
      </c>
      <c r="I146" s="179"/>
      <c r="J146" s="180">
        <f>ROUND(I146*H146,2)</f>
        <v>0</v>
      </c>
      <c r="K146" s="176" t="s">
        <v>168</v>
      </c>
      <c r="L146" s="40"/>
      <c r="M146" s="181" t="s">
        <v>28</v>
      </c>
      <c r="N146" s="182" t="s">
        <v>47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169</v>
      </c>
      <c r="AT146" s="185" t="s">
        <v>164</v>
      </c>
      <c r="AU146" s="185" t="s">
        <v>87</v>
      </c>
      <c r="AY146" s="18" t="s">
        <v>162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84</v>
      </c>
      <c r="BK146" s="186">
        <f>ROUND(I146*H146,2)</f>
        <v>0</v>
      </c>
      <c r="BL146" s="18" t="s">
        <v>169</v>
      </c>
      <c r="BM146" s="185" t="s">
        <v>1189</v>
      </c>
    </row>
    <row r="147" spans="1:65" s="2" customFormat="1" ht="10.199999999999999">
      <c r="A147" s="35"/>
      <c r="B147" s="36"/>
      <c r="C147" s="37"/>
      <c r="D147" s="187" t="s">
        <v>171</v>
      </c>
      <c r="E147" s="37"/>
      <c r="F147" s="188" t="s">
        <v>192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171</v>
      </c>
      <c r="AU147" s="18" t="s">
        <v>87</v>
      </c>
    </row>
    <row r="148" spans="1:65" s="13" customFormat="1" ht="10.199999999999999">
      <c r="B148" s="192"/>
      <c r="C148" s="193"/>
      <c r="D148" s="194" t="s">
        <v>173</v>
      </c>
      <c r="E148" s="195" t="s">
        <v>28</v>
      </c>
      <c r="F148" s="196" t="s">
        <v>1190</v>
      </c>
      <c r="G148" s="193"/>
      <c r="H148" s="197">
        <v>593.67399999999998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173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162</v>
      </c>
    </row>
    <row r="149" spans="1:65" s="2" customFormat="1" ht="34.799999999999997" customHeight="1">
      <c r="A149" s="35"/>
      <c r="B149" s="36"/>
      <c r="C149" s="174" t="s">
        <v>238</v>
      </c>
      <c r="D149" s="174" t="s">
        <v>164</v>
      </c>
      <c r="E149" s="175" t="s">
        <v>194</v>
      </c>
      <c r="F149" s="176" t="s">
        <v>195</v>
      </c>
      <c r="G149" s="177" t="s">
        <v>196</v>
      </c>
      <c r="H149" s="178">
        <v>1068.6130000000001</v>
      </c>
      <c r="I149" s="179"/>
      <c r="J149" s="180">
        <f>ROUND(I149*H149,2)</f>
        <v>0</v>
      </c>
      <c r="K149" s="176" t="s">
        <v>28</v>
      </c>
      <c r="L149" s="40"/>
      <c r="M149" s="181" t="s">
        <v>28</v>
      </c>
      <c r="N149" s="182" t="s">
        <v>47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169</v>
      </c>
      <c r="AT149" s="185" t="s">
        <v>164</v>
      </c>
      <c r="AU149" s="185" t="s">
        <v>87</v>
      </c>
      <c r="AY149" s="18" t="s">
        <v>162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169</v>
      </c>
      <c r="BM149" s="185" t="s">
        <v>1191</v>
      </c>
    </row>
    <row r="150" spans="1:65" s="13" customFormat="1" ht="10.199999999999999">
      <c r="B150" s="192"/>
      <c r="C150" s="193"/>
      <c r="D150" s="194" t="s">
        <v>173</v>
      </c>
      <c r="E150" s="195" t="s">
        <v>28</v>
      </c>
      <c r="F150" s="196" t="s">
        <v>1192</v>
      </c>
      <c r="G150" s="193"/>
      <c r="H150" s="197">
        <v>1068.6130000000001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173</v>
      </c>
      <c r="AU150" s="203" t="s">
        <v>87</v>
      </c>
      <c r="AV150" s="13" t="s">
        <v>87</v>
      </c>
      <c r="AW150" s="13" t="s">
        <v>36</v>
      </c>
      <c r="AX150" s="13" t="s">
        <v>84</v>
      </c>
      <c r="AY150" s="203" t="s">
        <v>162</v>
      </c>
    </row>
    <row r="151" spans="1:65" s="2" customFormat="1" ht="40.200000000000003" customHeight="1">
      <c r="A151" s="35"/>
      <c r="B151" s="36"/>
      <c r="C151" s="174" t="s">
        <v>245</v>
      </c>
      <c r="D151" s="174" t="s">
        <v>164</v>
      </c>
      <c r="E151" s="175" t="s">
        <v>680</v>
      </c>
      <c r="F151" s="176" t="s">
        <v>681</v>
      </c>
      <c r="G151" s="177" t="s">
        <v>167</v>
      </c>
      <c r="H151" s="178">
        <v>21.96</v>
      </c>
      <c r="I151" s="179"/>
      <c r="J151" s="180">
        <f>ROUND(I151*H151,2)</f>
        <v>0</v>
      </c>
      <c r="K151" s="176" t="s">
        <v>168</v>
      </c>
      <c r="L151" s="40"/>
      <c r="M151" s="181" t="s">
        <v>28</v>
      </c>
      <c r="N151" s="182" t="s">
        <v>47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169</v>
      </c>
      <c r="AT151" s="185" t="s">
        <v>164</v>
      </c>
      <c r="AU151" s="185" t="s">
        <v>87</v>
      </c>
      <c r="AY151" s="18" t="s">
        <v>162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84</v>
      </c>
      <c r="BK151" s="186">
        <f>ROUND(I151*H151,2)</f>
        <v>0</v>
      </c>
      <c r="BL151" s="18" t="s">
        <v>169</v>
      </c>
      <c r="BM151" s="185" t="s">
        <v>1193</v>
      </c>
    </row>
    <row r="152" spans="1:65" s="2" customFormat="1" ht="10.199999999999999">
      <c r="A152" s="35"/>
      <c r="B152" s="36"/>
      <c r="C152" s="37"/>
      <c r="D152" s="187" t="s">
        <v>171</v>
      </c>
      <c r="E152" s="37"/>
      <c r="F152" s="188" t="s">
        <v>683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171</v>
      </c>
      <c r="AU152" s="18" t="s">
        <v>87</v>
      </c>
    </row>
    <row r="153" spans="1:65" s="15" customFormat="1" ht="10.199999999999999">
      <c r="B153" s="215"/>
      <c r="C153" s="216"/>
      <c r="D153" s="194" t="s">
        <v>173</v>
      </c>
      <c r="E153" s="217" t="s">
        <v>28</v>
      </c>
      <c r="F153" s="218" t="s">
        <v>684</v>
      </c>
      <c r="G153" s="216"/>
      <c r="H153" s="217" t="s">
        <v>28</v>
      </c>
      <c r="I153" s="219"/>
      <c r="J153" s="216"/>
      <c r="K153" s="216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173</v>
      </c>
      <c r="AU153" s="224" t="s">
        <v>87</v>
      </c>
      <c r="AV153" s="15" t="s">
        <v>84</v>
      </c>
      <c r="AW153" s="15" t="s">
        <v>36</v>
      </c>
      <c r="AX153" s="15" t="s">
        <v>76</v>
      </c>
      <c r="AY153" s="224" t="s">
        <v>162</v>
      </c>
    </row>
    <row r="154" spans="1:65" s="13" customFormat="1" ht="10.199999999999999">
      <c r="B154" s="192"/>
      <c r="C154" s="193"/>
      <c r="D154" s="194" t="s">
        <v>173</v>
      </c>
      <c r="E154" s="195" t="s">
        <v>28</v>
      </c>
      <c r="F154" s="196" t="s">
        <v>1194</v>
      </c>
      <c r="G154" s="193"/>
      <c r="H154" s="197">
        <v>21.96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173</v>
      </c>
      <c r="AU154" s="203" t="s">
        <v>87</v>
      </c>
      <c r="AV154" s="13" t="s">
        <v>87</v>
      </c>
      <c r="AW154" s="13" t="s">
        <v>36</v>
      </c>
      <c r="AX154" s="13" t="s">
        <v>76</v>
      </c>
      <c r="AY154" s="203" t="s">
        <v>162</v>
      </c>
    </row>
    <row r="155" spans="1:65" s="14" customFormat="1" ht="10.199999999999999">
      <c r="B155" s="204"/>
      <c r="C155" s="205"/>
      <c r="D155" s="194" t="s">
        <v>173</v>
      </c>
      <c r="E155" s="206" t="s">
        <v>28</v>
      </c>
      <c r="F155" s="207" t="s">
        <v>176</v>
      </c>
      <c r="G155" s="205"/>
      <c r="H155" s="208">
        <v>21.96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173</v>
      </c>
      <c r="AU155" s="214" t="s">
        <v>87</v>
      </c>
      <c r="AV155" s="14" t="s">
        <v>169</v>
      </c>
      <c r="AW155" s="14" t="s">
        <v>36</v>
      </c>
      <c r="AX155" s="14" t="s">
        <v>84</v>
      </c>
      <c r="AY155" s="214" t="s">
        <v>162</v>
      </c>
    </row>
    <row r="156" spans="1:65" s="2" customFormat="1" ht="22.2" customHeight="1">
      <c r="A156" s="35"/>
      <c r="B156" s="36"/>
      <c r="C156" s="174" t="s">
        <v>252</v>
      </c>
      <c r="D156" s="174" t="s">
        <v>164</v>
      </c>
      <c r="E156" s="175" t="s">
        <v>688</v>
      </c>
      <c r="F156" s="176" t="s">
        <v>689</v>
      </c>
      <c r="G156" s="177" t="s">
        <v>217</v>
      </c>
      <c r="H156" s="178">
        <v>1021.1</v>
      </c>
      <c r="I156" s="179"/>
      <c r="J156" s="180">
        <f>ROUND(I156*H156,2)</f>
        <v>0</v>
      </c>
      <c r="K156" s="176" t="s">
        <v>168</v>
      </c>
      <c r="L156" s="40"/>
      <c r="M156" s="181" t="s">
        <v>28</v>
      </c>
      <c r="N156" s="182" t="s">
        <v>47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169</v>
      </c>
      <c r="AT156" s="185" t="s">
        <v>164</v>
      </c>
      <c r="AU156" s="185" t="s">
        <v>87</v>
      </c>
      <c r="AY156" s="18" t="s">
        <v>162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169</v>
      </c>
      <c r="BM156" s="185" t="s">
        <v>1195</v>
      </c>
    </row>
    <row r="157" spans="1:65" s="2" customFormat="1" ht="10.199999999999999">
      <c r="A157" s="35"/>
      <c r="B157" s="36"/>
      <c r="C157" s="37"/>
      <c r="D157" s="187" t="s">
        <v>171</v>
      </c>
      <c r="E157" s="37"/>
      <c r="F157" s="188" t="s">
        <v>691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171</v>
      </c>
      <c r="AU157" s="18" t="s">
        <v>87</v>
      </c>
    </row>
    <row r="158" spans="1:65" s="13" customFormat="1" ht="10.199999999999999">
      <c r="B158" s="192"/>
      <c r="C158" s="193"/>
      <c r="D158" s="194" t="s">
        <v>173</v>
      </c>
      <c r="E158" s="195" t="s">
        <v>28</v>
      </c>
      <c r="F158" s="196" t="s">
        <v>1196</v>
      </c>
      <c r="G158" s="193"/>
      <c r="H158" s="197">
        <v>1021.1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173</v>
      </c>
      <c r="AU158" s="203" t="s">
        <v>87</v>
      </c>
      <c r="AV158" s="13" t="s">
        <v>87</v>
      </c>
      <c r="AW158" s="13" t="s">
        <v>36</v>
      </c>
      <c r="AX158" s="13" t="s">
        <v>84</v>
      </c>
      <c r="AY158" s="203" t="s">
        <v>162</v>
      </c>
    </row>
    <row r="159" spans="1:65" s="12" customFormat="1" ht="22.8" customHeight="1">
      <c r="B159" s="158"/>
      <c r="C159" s="159"/>
      <c r="D159" s="160" t="s">
        <v>75</v>
      </c>
      <c r="E159" s="172" t="s">
        <v>87</v>
      </c>
      <c r="F159" s="172" t="s">
        <v>199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SUM(P160:P176)</f>
        <v>0</v>
      </c>
      <c r="Q159" s="166"/>
      <c r="R159" s="167">
        <f>SUM(R160:R176)</f>
        <v>34.00276483999999</v>
      </c>
      <c r="S159" s="166"/>
      <c r="T159" s="168">
        <f>SUM(T160:T176)</f>
        <v>0</v>
      </c>
      <c r="AR159" s="169" t="s">
        <v>84</v>
      </c>
      <c r="AT159" s="170" t="s">
        <v>75</v>
      </c>
      <c r="AU159" s="170" t="s">
        <v>84</v>
      </c>
      <c r="AY159" s="169" t="s">
        <v>162</v>
      </c>
      <c r="BK159" s="171">
        <f>SUM(BK160:BK176)</f>
        <v>0</v>
      </c>
    </row>
    <row r="160" spans="1:65" s="2" customFormat="1" ht="34.799999999999997" customHeight="1">
      <c r="A160" s="35"/>
      <c r="B160" s="36"/>
      <c r="C160" s="174" t="s">
        <v>8</v>
      </c>
      <c r="D160" s="174" t="s">
        <v>164</v>
      </c>
      <c r="E160" s="175" t="s">
        <v>693</v>
      </c>
      <c r="F160" s="176" t="s">
        <v>694</v>
      </c>
      <c r="G160" s="177" t="s">
        <v>167</v>
      </c>
      <c r="H160" s="178">
        <v>0.05</v>
      </c>
      <c r="I160" s="179"/>
      <c r="J160" s="180">
        <f>ROUND(I160*H160,2)</f>
        <v>0</v>
      </c>
      <c r="K160" s="176" t="s">
        <v>168</v>
      </c>
      <c r="L160" s="40"/>
      <c r="M160" s="181" t="s">
        <v>28</v>
      </c>
      <c r="N160" s="182" t="s">
        <v>47</v>
      </c>
      <c r="O160" s="65"/>
      <c r="P160" s="183">
        <f>O160*H160</f>
        <v>0</v>
      </c>
      <c r="Q160" s="183">
        <v>1.98</v>
      </c>
      <c r="R160" s="183">
        <f>Q160*H160</f>
        <v>9.9000000000000005E-2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169</v>
      </c>
      <c r="AT160" s="185" t="s">
        <v>164</v>
      </c>
      <c r="AU160" s="185" t="s">
        <v>87</v>
      </c>
      <c r="AY160" s="18" t="s">
        <v>162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84</v>
      </c>
      <c r="BK160" s="186">
        <f>ROUND(I160*H160,2)</f>
        <v>0</v>
      </c>
      <c r="BL160" s="18" t="s">
        <v>169</v>
      </c>
      <c r="BM160" s="185" t="s">
        <v>1197</v>
      </c>
    </row>
    <row r="161" spans="1:65" s="2" customFormat="1" ht="10.199999999999999">
      <c r="A161" s="35"/>
      <c r="B161" s="36"/>
      <c r="C161" s="37"/>
      <c r="D161" s="187" t="s">
        <v>171</v>
      </c>
      <c r="E161" s="37"/>
      <c r="F161" s="188" t="s">
        <v>696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171</v>
      </c>
      <c r="AU161" s="18" t="s">
        <v>87</v>
      </c>
    </row>
    <row r="162" spans="1:65" s="15" customFormat="1" ht="10.199999999999999">
      <c r="B162" s="215"/>
      <c r="C162" s="216"/>
      <c r="D162" s="194" t="s">
        <v>173</v>
      </c>
      <c r="E162" s="217" t="s">
        <v>28</v>
      </c>
      <c r="F162" s="218" t="s">
        <v>1198</v>
      </c>
      <c r="G162" s="216"/>
      <c r="H162" s="217" t="s">
        <v>28</v>
      </c>
      <c r="I162" s="219"/>
      <c r="J162" s="216"/>
      <c r="K162" s="216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173</v>
      </c>
      <c r="AU162" s="224" t="s">
        <v>87</v>
      </c>
      <c r="AV162" s="15" t="s">
        <v>84</v>
      </c>
      <c r="AW162" s="15" t="s">
        <v>36</v>
      </c>
      <c r="AX162" s="15" t="s">
        <v>76</v>
      </c>
      <c r="AY162" s="224" t="s">
        <v>162</v>
      </c>
    </row>
    <row r="163" spans="1:65" s="13" customFormat="1" ht="10.199999999999999">
      <c r="B163" s="192"/>
      <c r="C163" s="193"/>
      <c r="D163" s="194" t="s">
        <v>173</v>
      </c>
      <c r="E163" s="195" t="s">
        <v>28</v>
      </c>
      <c r="F163" s="196" t="s">
        <v>1199</v>
      </c>
      <c r="G163" s="193"/>
      <c r="H163" s="197">
        <v>0.05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173</v>
      </c>
      <c r="AU163" s="203" t="s">
        <v>87</v>
      </c>
      <c r="AV163" s="13" t="s">
        <v>87</v>
      </c>
      <c r="AW163" s="13" t="s">
        <v>36</v>
      </c>
      <c r="AX163" s="13" t="s">
        <v>76</v>
      </c>
      <c r="AY163" s="203" t="s">
        <v>162</v>
      </c>
    </row>
    <row r="164" spans="1:65" s="14" customFormat="1" ht="10.199999999999999">
      <c r="B164" s="204"/>
      <c r="C164" s="205"/>
      <c r="D164" s="194" t="s">
        <v>173</v>
      </c>
      <c r="E164" s="206" t="s">
        <v>28</v>
      </c>
      <c r="F164" s="207" t="s">
        <v>176</v>
      </c>
      <c r="G164" s="205"/>
      <c r="H164" s="208">
        <v>0.05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173</v>
      </c>
      <c r="AU164" s="214" t="s">
        <v>87</v>
      </c>
      <c r="AV164" s="14" t="s">
        <v>169</v>
      </c>
      <c r="AW164" s="14" t="s">
        <v>36</v>
      </c>
      <c r="AX164" s="14" t="s">
        <v>84</v>
      </c>
      <c r="AY164" s="214" t="s">
        <v>162</v>
      </c>
    </row>
    <row r="165" spans="1:65" s="2" customFormat="1" ht="22.2" customHeight="1">
      <c r="A165" s="35"/>
      <c r="B165" s="36"/>
      <c r="C165" s="174" t="s">
        <v>263</v>
      </c>
      <c r="D165" s="174" t="s">
        <v>164</v>
      </c>
      <c r="E165" s="175" t="s">
        <v>208</v>
      </c>
      <c r="F165" s="176" t="s">
        <v>209</v>
      </c>
      <c r="G165" s="177" t="s">
        <v>167</v>
      </c>
      <c r="H165" s="178">
        <v>15.026</v>
      </c>
      <c r="I165" s="179"/>
      <c r="J165" s="180">
        <f>ROUND(I165*H165,2)</f>
        <v>0</v>
      </c>
      <c r="K165" s="176" t="s">
        <v>168</v>
      </c>
      <c r="L165" s="40"/>
      <c r="M165" s="181" t="s">
        <v>28</v>
      </c>
      <c r="N165" s="182" t="s">
        <v>47</v>
      </c>
      <c r="O165" s="65"/>
      <c r="P165" s="183">
        <f>O165*H165</f>
        <v>0</v>
      </c>
      <c r="Q165" s="183">
        <v>2.2563399999999998</v>
      </c>
      <c r="R165" s="183">
        <f>Q165*H165</f>
        <v>33.903764839999994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169</v>
      </c>
      <c r="AT165" s="185" t="s">
        <v>164</v>
      </c>
      <c r="AU165" s="185" t="s">
        <v>87</v>
      </c>
      <c r="AY165" s="18" t="s">
        <v>162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84</v>
      </c>
      <c r="BK165" s="186">
        <f>ROUND(I165*H165,2)</f>
        <v>0</v>
      </c>
      <c r="BL165" s="18" t="s">
        <v>169</v>
      </c>
      <c r="BM165" s="185" t="s">
        <v>1200</v>
      </c>
    </row>
    <row r="166" spans="1:65" s="2" customFormat="1" ht="10.199999999999999">
      <c r="A166" s="35"/>
      <c r="B166" s="36"/>
      <c r="C166" s="37"/>
      <c r="D166" s="187" t="s">
        <v>171</v>
      </c>
      <c r="E166" s="37"/>
      <c r="F166" s="188" t="s">
        <v>211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171</v>
      </c>
      <c r="AU166" s="18" t="s">
        <v>87</v>
      </c>
    </row>
    <row r="167" spans="1:65" s="15" customFormat="1" ht="10.199999999999999">
      <c r="B167" s="215"/>
      <c r="C167" s="216"/>
      <c r="D167" s="194" t="s">
        <v>173</v>
      </c>
      <c r="E167" s="217" t="s">
        <v>28</v>
      </c>
      <c r="F167" s="218" t="s">
        <v>1174</v>
      </c>
      <c r="G167" s="216"/>
      <c r="H167" s="217" t="s">
        <v>28</v>
      </c>
      <c r="I167" s="219"/>
      <c r="J167" s="216"/>
      <c r="K167" s="216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173</v>
      </c>
      <c r="AU167" s="224" t="s">
        <v>87</v>
      </c>
      <c r="AV167" s="15" t="s">
        <v>84</v>
      </c>
      <c r="AW167" s="15" t="s">
        <v>36</v>
      </c>
      <c r="AX167" s="15" t="s">
        <v>76</v>
      </c>
      <c r="AY167" s="224" t="s">
        <v>162</v>
      </c>
    </row>
    <row r="168" spans="1:65" s="13" customFormat="1" ht="10.199999999999999">
      <c r="B168" s="192"/>
      <c r="C168" s="193"/>
      <c r="D168" s="194" t="s">
        <v>173</v>
      </c>
      <c r="E168" s="195" t="s">
        <v>28</v>
      </c>
      <c r="F168" s="196" t="s">
        <v>1175</v>
      </c>
      <c r="G168" s="193"/>
      <c r="H168" s="197">
        <v>3.5640000000000001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173</v>
      </c>
      <c r="AU168" s="203" t="s">
        <v>87</v>
      </c>
      <c r="AV168" s="13" t="s">
        <v>87</v>
      </c>
      <c r="AW168" s="13" t="s">
        <v>36</v>
      </c>
      <c r="AX168" s="13" t="s">
        <v>76</v>
      </c>
      <c r="AY168" s="203" t="s">
        <v>162</v>
      </c>
    </row>
    <row r="169" spans="1:65" s="13" customFormat="1" ht="10.199999999999999">
      <c r="B169" s="192"/>
      <c r="C169" s="193"/>
      <c r="D169" s="194" t="s">
        <v>173</v>
      </c>
      <c r="E169" s="195" t="s">
        <v>28</v>
      </c>
      <c r="F169" s="196" t="s">
        <v>1176</v>
      </c>
      <c r="G169" s="193"/>
      <c r="H169" s="197">
        <v>7.0739999999999998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173</v>
      </c>
      <c r="AU169" s="203" t="s">
        <v>87</v>
      </c>
      <c r="AV169" s="13" t="s">
        <v>87</v>
      </c>
      <c r="AW169" s="13" t="s">
        <v>36</v>
      </c>
      <c r="AX169" s="13" t="s">
        <v>76</v>
      </c>
      <c r="AY169" s="203" t="s">
        <v>162</v>
      </c>
    </row>
    <row r="170" spans="1:65" s="15" customFormat="1" ht="10.199999999999999">
      <c r="B170" s="215"/>
      <c r="C170" s="216"/>
      <c r="D170" s="194" t="s">
        <v>173</v>
      </c>
      <c r="E170" s="217" t="s">
        <v>28</v>
      </c>
      <c r="F170" s="218" t="s">
        <v>1198</v>
      </c>
      <c r="G170" s="216"/>
      <c r="H170" s="217" t="s">
        <v>28</v>
      </c>
      <c r="I170" s="219"/>
      <c r="J170" s="216"/>
      <c r="K170" s="216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173</v>
      </c>
      <c r="AU170" s="224" t="s">
        <v>87</v>
      </c>
      <c r="AV170" s="15" t="s">
        <v>84</v>
      </c>
      <c r="AW170" s="15" t="s">
        <v>36</v>
      </c>
      <c r="AX170" s="15" t="s">
        <v>76</v>
      </c>
      <c r="AY170" s="224" t="s">
        <v>162</v>
      </c>
    </row>
    <row r="171" spans="1:65" s="13" customFormat="1" ht="10.199999999999999">
      <c r="B171" s="192"/>
      <c r="C171" s="193"/>
      <c r="D171" s="194" t="s">
        <v>173</v>
      </c>
      <c r="E171" s="195" t="s">
        <v>28</v>
      </c>
      <c r="F171" s="196" t="s">
        <v>1201</v>
      </c>
      <c r="G171" s="193"/>
      <c r="H171" s="197">
        <v>0.5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173</v>
      </c>
      <c r="AU171" s="203" t="s">
        <v>87</v>
      </c>
      <c r="AV171" s="13" t="s">
        <v>87</v>
      </c>
      <c r="AW171" s="13" t="s">
        <v>36</v>
      </c>
      <c r="AX171" s="13" t="s">
        <v>76</v>
      </c>
      <c r="AY171" s="203" t="s">
        <v>162</v>
      </c>
    </row>
    <row r="172" spans="1:65" s="15" customFormat="1" ht="10.199999999999999">
      <c r="B172" s="215"/>
      <c r="C172" s="216"/>
      <c r="D172" s="194" t="s">
        <v>173</v>
      </c>
      <c r="E172" s="217" t="s">
        <v>28</v>
      </c>
      <c r="F172" s="218" t="s">
        <v>1177</v>
      </c>
      <c r="G172" s="216"/>
      <c r="H172" s="217" t="s">
        <v>28</v>
      </c>
      <c r="I172" s="219"/>
      <c r="J172" s="216"/>
      <c r="K172" s="216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173</v>
      </c>
      <c r="AU172" s="224" t="s">
        <v>87</v>
      </c>
      <c r="AV172" s="15" t="s">
        <v>84</v>
      </c>
      <c r="AW172" s="15" t="s">
        <v>36</v>
      </c>
      <c r="AX172" s="15" t="s">
        <v>76</v>
      </c>
      <c r="AY172" s="224" t="s">
        <v>162</v>
      </c>
    </row>
    <row r="173" spans="1:65" s="13" customFormat="1" ht="10.199999999999999">
      <c r="B173" s="192"/>
      <c r="C173" s="193"/>
      <c r="D173" s="194" t="s">
        <v>173</v>
      </c>
      <c r="E173" s="195" t="s">
        <v>28</v>
      </c>
      <c r="F173" s="196" t="s">
        <v>1178</v>
      </c>
      <c r="G173" s="193"/>
      <c r="H173" s="197">
        <v>1.728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173</v>
      </c>
      <c r="AU173" s="203" t="s">
        <v>87</v>
      </c>
      <c r="AV173" s="13" t="s">
        <v>87</v>
      </c>
      <c r="AW173" s="13" t="s">
        <v>36</v>
      </c>
      <c r="AX173" s="13" t="s">
        <v>76</v>
      </c>
      <c r="AY173" s="203" t="s">
        <v>162</v>
      </c>
    </row>
    <row r="174" spans="1:65" s="15" customFormat="1" ht="10.199999999999999">
      <c r="B174" s="215"/>
      <c r="C174" s="216"/>
      <c r="D174" s="194" t="s">
        <v>173</v>
      </c>
      <c r="E174" s="217" t="s">
        <v>28</v>
      </c>
      <c r="F174" s="218" t="s">
        <v>1179</v>
      </c>
      <c r="G174" s="216"/>
      <c r="H174" s="217" t="s">
        <v>28</v>
      </c>
      <c r="I174" s="219"/>
      <c r="J174" s="216"/>
      <c r="K174" s="216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173</v>
      </c>
      <c r="AU174" s="224" t="s">
        <v>87</v>
      </c>
      <c r="AV174" s="15" t="s">
        <v>84</v>
      </c>
      <c r="AW174" s="15" t="s">
        <v>36</v>
      </c>
      <c r="AX174" s="15" t="s">
        <v>76</v>
      </c>
      <c r="AY174" s="224" t="s">
        <v>162</v>
      </c>
    </row>
    <row r="175" spans="1:65" s="13" customFormat="1" ht="10.199999999999999">
      <c r="B175" s="192"/>
      <c r="C175" s="193"/>
      <c r="D175" s="194" t="s">
        <v>173</v>
      </c>
      <c r="E175" s="195" t="s">
        <v>28</v>
      </c>
      <c r="F175" s="196" t="s">
        <v>1180</v>
      </c>
      <c r="G175" s="193"/>
      <c r="H175" s="197">
        <v>2.16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173</v>
      </c>
      <c r="AU175" s="203" t="s">
        <v>87</v>
      </c>
      <c r="AV175" s="13" t="s">
        <v>87</v>
      </c>
      <c r="AW175" s="13" t="s">
        <v>36</v>
      </c>
      <c r="AX175" s="13" t="s">
        <v>76</v>
      </c>
      <c r="AY175" s="203" t="s">
        <v>162</v>
      </c>
    </row>
    <row r="176" spans="1:65" s="14" customFormat="1" ht="10.199999999999999">
      <c r="B176" s="204"/>
      <c r="C176" s="205"/>
      <c r="D176" s="194" t="s">
        <v>173</v>
      </c>
      <c r="E176" s="206" t="s">
        <v>28</v>
      </c>
      <c r="F176" s="207" t="s">
        <v>176</v>
      </c>
      <c r="G176" s="205"/>
      <c r="H176" s="208">
        <v>15.026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173</v>
      </c>
      <c r="AU176" s="214" t="s">
        <v>87</v>
      </c>
      <c r="AV176" s="14" t="s">
        <v>169</v>
      </c>
      <c r="AW176" s="14" t="s">
        <v>36</v>
      </c>
      <c r="AX176" s="14" t="s">
        <v>84</v>
      </c>
      <c r="AY176" s="214" t="s">
        <v>162</v>
      </c>
    </row>
    <row r="177" spans="1:65" s="12" customFormat="1" ht="22.8" customHeight="1">
      <c r="B177" s="158"/>
      <c r="C177" s="159"/>
      <c r="D177" s="160" t="s">
        <v>75</v>
      </c>
      <c r="E177" s="172" t="s">
        <v>182</v>
      </c>
      <c r="F177" s="172" t="s">
        <v>221</v>
      </c>
      <c r="G177" s="159"/>
      <c r="H177" s="159"/>
      <c r="I177" s="162"/>
      <c r="J177" s="173">
        <f>BK177</f>
        <v>0</v>
      </c>
      <c r="K177" s="159"/>
      <c r="L177" s="164"/>
      <c r="M177" s="165"/>
      <c r="N177" s="166"/>
      <c r="O177" s="166"/>
      <c r="P177" s="167">
        <f>SUM(P178:P227)</f>
        <v>0</v>
      </c>
      <c r="Q177" s="166"/>
      <c r="R177" s="167">
        <f>SUM(R178:R227)</f>
        <v>39.935018160000006</v>
      </c>
      <c r="S177" s="166"/>
      <c r="T177" s="168">
        <f>SUM(T178:T227)</f>
        <v>0</v>
      </c>
      <c r="AR177" s="169" t="s">
        <v>84</v>
      </c>
      <c r="AT177" s="170" t="s">
        <v>75</v>
      </c>
      <c r="AU177" s="170" t="s">
        <v>84</v>
      </c>
      <c r="AY177" s="169" t="s">
        <v>162</v>
      </c>
      <c r="BK177" s="171">
        <f>SUM(BK178:BK227)</f>
        <v>0</v>
      </c>
    </row>
    <row r="178" spans="1:65" s="2" customFormat="1" ht="40.200000000000003" customHeight="1">
      <c r="A178" s="35"/>
      <c r="B178" s="36"/>
      <c r="C178" s="174" t="s">
        <v>267</v>
      </c>
      <c r="D178" s="174" t="s">
        <v>164</v>
      </c>
      <c r="E178" s="175" t="s">
        <v>1202</v>
      </c>
      <c r="F178" s="176" t="s">
        <v>1203</v>
      </c>
      <c r="G178" s="177" t="s">
        <v>225</v>
      </c>
      <c r="H178" s="178">
        <v>199</v>
      </c>
      <c r="I178" s="179"/>
      <c r="J178" s="180">
        <f>ROUND(I178*H178,2)</f>
        <v>0</v>
      </c>
      <c r="K178" s="176" t="s">
        <v>168</v>
      </c>
      <c r="L178" s="40"/>
      <c r="M178" s="181" t="s">
        <v>28</v>
      </c>
      <c r="N178" s="182" t="s">
        <v>47</v>
      </c>
      <c r="O178" s="65"/>
      <c r="P178" s="183">
        <f>O178*H178</f>
        <v>0</v>
      </c>
      <c r="Q178" s="183">
        <v>0.17488999999999999</v>
      </c>
      <c r="R178" s="183">
        <f>Q178*H178</f>
        <v>34.803109999999997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169</v>
      </c>
      <c r="AT178" s="185" t="s">
        <v>164</v>
      </c>
      <c r="AU178" s="185" t="s">
        <v>87</v>
      </c>
      <c r="AY178" s="18" t="s">
        <v>162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169</v>
      </c>
      <c r="BM178" s="185" t="s">
        <v>1204</v>
      </c>
    </row>
    <row r="179" spans="1:65" s="2" customFormat="1" ht="10.199999999999999">
      <c r="A179" s="35"/>
      <c r="B179" s="36"/>
      <c r="C179" s="37"/>
      <c r="D179" s="187" t="s">
        <v>171</v>
      </c>
      <c r="E179" s="37"/>
      <c r="F179" s="188" t="s">
        <v>1205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171</v>
      </c>
      <c r="AU179" s="18" t="s">
        <v>87</v>
      </c>
    </row>
    <row r="180" spans="1:65" s="13" customFormat="1" ht="10.199999999999999">
      <c r="B180" s="192"/>
      <c r="C180" s="193"/>
      <c r="D180" s="194" t="s">
        <v>173</v>
      </c>
      <c r="E180" s="195" t="s">
        <v>28</v>
      </c>
      <c r="F180" s="196" t="s">
        <v>1206</v>
      </c>
      <c r="G180" s="193"/>
      <c r="H180" s="197">
        <v>62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173</v>
      </c>
      <c r="AU180" s="203" t="s">
        <v>87</v>
      </c>
      <c r="AV180" s="13" t="s">
        <v>87</v>
      </c>
      <c r="AW180" s="13" t="s">
        <v>36</v>
      </c>
      <c r="AX180" s="13" t="s">
        <v>76</v>
      </c>
      <c r="AY180" s="203" t="s">
        <v>162</v>
      </c>
    </row>
    <row r="181" spans="1:65" s="13" customFormat="1" ht="10.199999999999999">
      <c r="B181" s="192"/>
      <c r="C181" s="193"/>
      <c r="D181" s="194" t="s">
        <v>173</v>
      </c>
      <c r="E181" s="195" t="s">
        <v>28</v>
      </c>
      <c r="F181" s="196" t="s">
        <v>200</v>
      </c>
      <c r="G181" s="193"/>
      <c r="H181" s="197">
        <v>6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173</v>
      </c>
      <c r="AU181" s="203" t="s">
        <v>87</v>
      </c>
      <c r="AV181" s="13" t="s">
        <v>87</v>
      </c>
      <c r="AW181" s="13" t="s">
        <v>36</v>
      </c>
      <c r="AX181" s="13" t="s">
        <v>76</v>
      </c>
      <c r="AY181" s="203" t="s">
        <v>162</v>
      </c>
    </row>
    <row r="182" spans="1:65" s="13" customFormat="1" ht="10.199999999999999">
      <c r="B182" s="192"/>
      <c r="C182" s="193"/>
      <c r="D182" s="194" t="s">
        <v>173</v>
      </c>
      <c r="E182" s="195" t="s">
        <v>28</v>
      </c>
      <c r="F182" s="196" t="s">
        <v>1207</v>
      </c>
      <c r="G182" s="193"/>
      <c r="H182" s="197">
        <v>131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173</v>
      </c>
      <c r="AU182" s="203" t="s">
        <v>87</v>
      </c>
      <c r="AV182" s="13" t="s">
        <v>87</v>
      </c>
      <c r="AW182" s="13" t="s">
        <v>36</v>
      </c>
      <c r="AX182" s="13" t="s">
        <v>76</v>
      </c>
      <c r="AY182" s="203" t="s">
        <v>162</v>
      </c>
    </row>
    <row r="183" spans="1:65" s="14" customFormat="1" ht="10.199999999999999">
      <c r="B183" s="204"/>
      <c r="C183" s="205"/>
      <c r="D183" s="194" t="s">
        <v>173</v>
      </c>
      <c r="E183" s="206" t="s">
        <v>28</v>
      </c>
      <c r="F183" s="207" t="s">
        <v>176</v>
      </c>
      <c r="G183" s="205"/>
      <c r="H183" s="208">
        <v>199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173</v>
      </c>
      <c r="AU183" s="214" t="s">
        <v>87</v>
      </c>
      <c r="AV183" s="14" t="s">
        <v>169</v>
      </c>
      <c r="AW183" s="14" t="s">
        <v>36</v>
      </c>
      <c r="AX183" s="14" t="s">
        <v>84</v>
      </c>
      <c r="AY183" s="214" t="s">
        <v>162</v>
      </c>
    </row>
    <row r="184" spans="1:65" s="2" customFormat="1" ht="30" customHeight="1">
      <c r="A184" s="35"/>
      <c r="B184" s="36"/>
      <c r="C184" s="225" t="s">
        <v>272</v>
      </c>
      <c r="D184" s="225" t="s">
        <v>228</v>
      </c>
      <c r="E184" s="226" t="s">
        <v>1208</v>
      </c>
      <c r="F184" s="227" t="s">
        <v>1209</v>
      </c>
      <c r="G184" s="228" t="s">
        <v>225</v>
      </c>
      <c r="H184" s="229">
        <v>131</v>
      </c>
      <c r="I184" s="230"/>
      <c r="J184" s="231">
        <f>ROUND(I184*H184,2)</f>
        <v>0</v>
      </c>
      <c r="K184" s="227" t="s">
        <v>168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6.6E-3</v>
      </c>
      <c r="R184" s="183">
        <f>Q184*H184</f>
        <v>0.86460000000000004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214</v>
      </c>
      <c r="AT184" s="185" t="s">
        <v>228</v>
      </c>
      <c r="AU184" s="185" t="s">
        <v>87</v>
      </c>
      <c r="AY184" s="18" t="s">
        <v>162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169</v>
      </c>
      <c r="BM184" s="185" t="s">
        <v>1210</v>
      </c>
    </row>
    <row r="185" spans="1:65" s="13" customFormat="1" ht="10.199999999999999">
      <c r="B185" s="192"/>
      <c r="C185" s="193"/>
      <c r="D185" s="194" t="s">
        <v>173</v>
      </c>
      <c r="E185" s="195" t="s">
        <v>28</v>
      </c>
      <c r="F185" s="196" t="s">
        <v>1207</v>
      </c>
      <c r="G185" s="193"/>
      <c r="H185" s="197">
        <v>131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173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162</v>
      </c>
    </row>
    <row r="186" spans="1:65" s="2" customFormat="1" ht="22.2" customHeight="1">
      <c r="A186" s="35"/>
      <c r="B186" s="36"/>
      <c r="C186" s="225" t="s">
        <v>276</v>
      </c>
      <c r="D186" s="225" t="s">
        <v>228</v>
      </c>
      <c r="E186" s="226" t="s">
        <v>1211</v>
      </c>
      <c r="F186" s="227" t="s">
        <v>1212</v>
      </c>
      <c r="G186" s="228" t="s">
        <v>225</v>
      </c>
      <c r="H186" s="229">
        <v>62</v>
      </c>
      <c r="I186" s="230"/>
      <c r="J186" s="231">
        <f>ROUND(I186*H186,2)</f>
        <v>0</v>
      </c>
      <c r="K186" s="227" t="s">
        <v>168</v>
      </c>
      <c r="L186" s="232"/>
      <c r="M186" s="233" t="s">
        <v>28</v>
      </c>
      <c r="N186" s="234" t="s">
        <v>47</v>
      </c>
      <c r="O186" s="65"/>
      <c r="P186" s="183">
        <f>O186*H186</f>
        <v>0</v>
      </c>
      <c r="Q186" s="183">
        <v>2.3999999999999998E-3</v>
      </c>
      <c r="R186" s="183">
        <f>Q186*H186</f>
        <v>0.14879999999999999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214</v>
      </c>
      <c r="AT186" s="185" t="s">
        <v>228</v>
      </c>
      <c r="AU186" s="185" t="s">
        <v>87</v>
      </c>
      <c r="AY186" s="18" t="s">
        <v>162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169</v>
      </c>
      <c r="BM186" s="185" t="s">
        <v>1213</v>
      </c>
    </row>
    <row r="187" spans="1:65" s="13" customFormat="1" ht="10.199999999999999">
      <c r="B187" s="192"/>
      <c r="C187" s="193"/>
      <c r="D187" s="194" t="s">
        <v>173</v>
      </c>
      <c r="E187" s="195" t="s">
        <v>28</v>
      </c>
      <c r="F187" s="196" t="s">
        <v>1206</v>
      </c>
      <c r="G187" s="193"/>
      <c r="H187" s="197">
        <v>62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173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162</v>
      </c>
    </row>
    <row r="188" spans="1:65" s="2" customFormat="1" ht="22.2" customHeight="1">
      <c r="A188" s="35"/>
      <c r="B188" s="36"/>
      <c r="C188" s="225" t="s">
        <v>283</v>
      </c>
      <c r="D188" s="225" t="s">
        <v>228</v>
      </c>
      <c r="E188" s="226" t="s">
        <v>1214</v>
      </c>
      <c r="F188" s="227" t="s">
        <v>1215</v>
      </c>
      <c r="G188" s="228" t="s">
        <v>225</v>
      </c>
      <c r="H188" s="229">
        <v>6</v>
      </c>
      <c r="I188" s="230"/>
      <c r="J188" s="231">
        <f>ROUND(I188*H188,2)</f>
        <v>0</v>
      </c>
      <c r="K188" s="227" t="s">
        <v>168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2E-3</v>
      </c>
      <c r="R188" s="183">
        <f>Q188*H188</f>
        <v>1.2E-2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214</v>
      </c>
      <c r="AT188" s="185" t="s">
        <v>228</v>
      </c>
      <c r="AU188" s="185" t="s">
        <v>87</v>
      </c>
      <c r="AY188" s="18" t="s">
        <v>162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169</v>
      </c>
      <c r="BM188" s="185" t="s">
        <v>1216</v>
      </c>
    </row>
    <row r="189" spans="1:65" s="13" customFormat="1" ht="10.199999999999999">
      <c r="B189" s="192"/>
      <c r="C189" s="193"/>
      <c r="D189" s="194" t="s">
        <v>173</v>
      </c>
      <c r="E189" s="195" t="s">
        <v>28</v>
      </c>
      <c r="F189" s="196" t="s">
        <v>200</v>
      </c>
      <c r="G189" s="193"/>
      <c r="H189" s="197">
        <v>6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173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162</v>
      </c>
    </row>
    <row r="190" spans="1:65" s="2" customFormat="1" ht="14.4" customHeight="1">
      <c r="A190" s="35"/>
      <c r="B190" s="36"/>
      <c r="C190" s="225" t="s">
        <v>7</v>
      </c>
      <c r="D190" s="225" t="s">
        <v>228</v>
      </c>
      <c r="E190" s="226" t="s">
        <v>1217</v>
      </c>
      <c r="F190" s="227" t="s">
        <v>1218</v>
      </c>
      <c r="G190" s="228" t="s">
        <v>225</v>
      </c>
      <c r="H190" s="229">
        <v>62</v>
      </c>
      <c r="I190" s="230"/>
      <c r="J190" s="231">
        <f>ROUND(I190*H190,2)</f>
        <v>0</v>
      </c>
      <c r="K190" s="227" t="s">
        <v>168</v>
      </c>
      <c r="L190" s="232"/>
      <c r="M190" s="233" t="s">
        <v>28</v>
      </c>
      <c r="N190" s="234" t="s">
        <v>47</v>
      </c>
      <c r="O190" s="65"/>
      <c r="P190" s="183">
        <f>O190*H190</f>
        <v>0</v>
      </c>
      <c r="Q190" s="183">
        <v>1.0000000000000001E-5</v>
      </c>
      <c r="R190" s="183">
        <f>Q190*H190</f>
        <v>6.2E-4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214</v>
      </c>
      <c r="AT190" s="185" t="s">
        <v>228</v>
      </c>
      <c r="AU190" s="185" t="s">
        <v>87</v>
      </c>
      <c r="AY190" s="18" t="s">
        <v>162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84</v>
      </c>
      <c r="BK190" s="186">
        <f>ROUND(I190*H190,2)</f>
        <v>0</v>
      </c>
      <c r="BL190" s="18" t="s">
        <v>169</v>
      </c>
      <c r="BM190" s="185" t="s">
        <v>1219</v>
      </c>
    </row>
    <row r="191" spans="1:65" s="13" customFormat="1" ht="10.199999999999999">
      <c r="B191" s="192"/>
      <c r="C191" s="193"/>
      <c r="D191" s="194" t="s">
        <v>173</v>
      </c>
      <c r="E191" s="195" t="s">
        <v>28</v>
      </c>
      <c r="F191" s="196" t="s">
        <v>946</v>
      </c>
      <c r="G191" s="193"/>
      <c r="H191" s="197">
        <v>62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173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162</v>
      </c>
    </row>
    <row r="192" spans="1:65" s="2" customFormat="1" ht="40.200000000000003" customHeight="1">
      <c r="A192" s="35"/>
      <c r="B192" s="36"/>
      <c r="C192" s="174" t="s">
        <v>290</v>
      </c>
      <c r="D192" s="174" t="s">
        <v>164</v>
      </c>
      <c r="E192" s="175" t="s">
        <v>223</v>
      </c>
      <c r="F192" s="176" t="s">
        <v>1220</v>
      </c>
      <c r="G192" s="177" t="s">
        <v>225</v>
      </c>
      <c r="H192" s="178">
        <v>6</v>
      </c>
      <c r="I192" s="179"/>
      <c r="J192" s="180">
        <f>ROUND(I192*H192,2)</f>
        <v>0</v>
      </c>
      <c r="K192" s="176" t="s">
        <v>168</v>
      </c>
      <c r="L192" s="40"/>
      <c r="M192" s="181" t="s">
        <v>28</v>
      </c>
      <c r="N192" s="182" t="s">
        <v>47</v>
      </c>
      <c r="O192" s="65"/>
      <c r="P192" s="183">
        <f>O192*H192</f>
        <v>0</v>
      </c>
      <c r="Q192" s="183">
        <v>0.17488999999999999</v>
      </c>
      <c r="R192" s="183">
        <f>Q192*H192</f>
        <v>1.0493399999999999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169</v>
      </c>
      <c r="AT192" s="185" t="s">
        <v>164</v>
      </c>
      <c r="AU192" s="185" t="s">
        <v>87</v>
      </c>
      <c r="AY192" s="18" t="s">
        <v>162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169</v>
      </c>
      <c r="BM192" s="185" t="s">
        <v>1221</v>
      </c>
    </row>
    <row r="193" spans="1:65" s="2" customFormat="1" ht="10.199999999999999">
      <c r="A193" s="35"/>
      <c r="B193" s="36"/>
      <c r="C193" s="37"/>
      <c r="D193" s="187" t="s">
        <v>171</v>
      </c>
      <c r="E193" s="37"/>
      <c r="F193" s="188" t="s">
        <v>227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171</v>
      </c>
      <c r="AU193" s="18" t="s">
        <v>87</v>
      </c>
    </row>
    <row r="194" spans="1:65" s="15" customFormat="1" ht="10.199999999999999">
      <c r="B194" s="215"/>
      <c r="C194" s="216"/>
      <c r="D194" s="194" t="s">
        <v>173</v>
      </c>
      <c r="E194" s="217" t="s">
        <v>28</v>
      </c>
      <c r="F194" s="218" t="s">
        <v>1222</v>
      </c>
      <c r="G194" s="216"/>
      <c r="H194" s="217" t="s">
        <v>28</v>
      </c>
      <c r="I194" s="219"/>
      <c r="J194" s="216"/>
      <c r="K194" s="216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173</v>
      </c>
      <c r="AU194" s="224" t="s">
        <v>87</v>
      </c>
      <c r="AV194" s="15" t="s">
        <v>84</v>
      </c>
      <c r="AW194" s="15" t="s">
        <v>36</v>
      </c>
      <c r="AX194" s="15" t="s">
        <v>76</v>
      </c>
      <c r="AY194" s="224" t="s">
        <v>162</v>
      </c>
    </row>
    <row r="195" spans="1:65" s="13" customFormat="1" ht="10.199999999999999">
      <c r="B195" s="192"/>
      <c r="C195" s="193"/>
      <c r="D195" s="194" t="s">
        <v>173</v>
      </c>
      <c r="E195" s="195" t="s">
        <v>28</v>
      </c>
      <c r="F195" s="196" t="s">
        <v>200</v>
      </c>
      <c r="G195" s="193"/>
      <c r="H195" s="197">
        <v>6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173</v>
      </c>
      <c r="AU195" s="203" t="s">
        <v>87</v>
      </c>
      <c r="AV195" s="13" t="s">
        <v>87</v>
      </c>
      <c r="AW195" s="13" t="s">
        <v>36</v>
      </c>
      <c r="AX195" s="13" t="s">
        <v>84</v>
      </c>
      <c r="AY195" s="203" t="s">
        <v>162</v>
      </c>
    </row>
    <row r="196" spans="1:65" s="2" customFormat="1" ht="22.2" customHeight="1">
      <c r="A196" s="35"/>
      <c r="B196" s="36"/>
      <c r="C196" s="174" t="s">
        <v>295</v>
      </c>
      <c r="D196" s="174" t="s">
        <v>164</v>
      </c>
      <c r="E196" s="175" t="s">
        <v>1223</v>
      </c>
      <c r="F196" s="176" t="s">
        <v>1224</v>
      </c>
      <c r="G196" s="177" t="s">
        <v>225</v>
      </c>
      <c r="H196" s="178">
        <v>1</v>
      </c>
      <c r="I196" s="179"/>
      <c r="J196" s="180">
        <f>ROUND(I196*H196,2)</f>
        <v>0</v>
      </c>
      <c r="K196" s="176" t="s">
        <v>168</v>
      </c>
      <c r="L196" s="40"/>
      <c r="M196" s="181" t="s">
        <v>28</v>
      </c>
      <c r="N196" s="182" t="s">
        <v>47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169</v>
      </c>
      <c r="AT196" s="185" t="s">
        <v>164</v>
      </c>
      <c r="AU196" s="185" t="s">
        <v>87</v>
      </c>
      <c r="AY196" s="18" t="s">
        <v>162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84</v>
      </c>
      <c r="BK196" s="186">
        <f>ROUND(I196*H196,2)</f>
        <v>0</v>
      </c>
      <c r="BL196" s="18" t="s">
        <v>169</v>
      </c>
      <c r="BM196" s="185" t="s">
        <v>1225</v>
      </c>
    </row>
    <row r="197" spans="1:65" s="2" customFormat="1" ht="10.199999999999999">
      <c r="A197" s="35"/>
      <c r="B197" s="36"/>
      <c r="C197" s="37"/>
      <c r="D197" s="187" t="s">
        <v>171</v>
      </c>
      <c r="E197" s="37"/>
      <c r="F197" s="188" t="s">
        <v>1226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171</v>
      </c>
      <c r="AU197" s="18" t="s">
        <v>87</v>
      </c>
    </row>
    <row r="198" spans="1:65" s="13" customFormat="1" ht="10.199999999999999">
      <c r="B198" s="192"/>
      <c r="C198" s="193"/>
      <c r="D198" s="194" t="s">
        <v>173</v>
      </c>
      <c r="E198" s="195" t="s">
        <v>28</v>
      </c>
      <c r="F198" s="196" t="s">
        <v>84</v>
      </c>
      <c r="G198" s="193"/>
      <c r="H198" s="197">
        <v>1</v>
      </c>
      <c r="I198" s="198"/>
      <c r="J198" s="193"/>
      <c r="K198" s="193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173</v>
      </c>
      <c r="AU198" s="203" t="s">
        <v>87</v>
      </c>
      <c r="AV198" s="13" t="s">
        <v>87</v>
      </c>
      <c r="AW198" s="13" t="s">
        <v>36</v>
      </c>
      <c r="AX198" s="13" t="s">
        <v>84</v>
      </c>
      <c r="AY198" s="203" t="s">
        <v>162</v>
      </c>
    </row>
    <row r="199" spans="1:65" s="2" customFormat="1" ht="30" customHeight="1">
      <c r="A199" s="35"/>
      <c r="B199" s="36"/>
      <c r="C199" s="225" t="s">
        <v>299</v>
      </c>
      <c r="D199" s="225" t="s">
        <v>228</v>
      </c>
      <c r="E199" s="226" t="s">
        <v>1227</v>
      </c>
      <c r="F199" s="227" t="s">
        <v>1228</v>
      </c>
      <c r="G199" s="228" t="s">
        <v>225</v>
      </c>
      <c r="H199" s="229">
        <v>1</v>
      </c>
      <c r="I199" s="230"/>
      <c r="J199" s="231">
        <f>ROUND(I199*H199,2)</f>
        <v>0</v>
      </c>
      <c r="K199" s="227" t="s">
        <v>28</v>
      </c>
      <c r="L199" s="232"/>
      <c r="M199" s="233" t="s">
        <v>28</v>
      </c>
      <c r="N199" s="234" t="s">
        <v>47</v>
      </c>
      <c r="O199" s="65"/>
      <c r="P199" s="183">
        <f>O199*H199</f>
        <v>0</v>
      </c>
      <c r="Q199" s="183">
        <v>0.154</v>
      </c>
      <c r="R199" s="183">
        <f>Q199*H199</f>
        <v>0.154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214</v>
      </c>
      <c r="AT199" s="185" t="s">
        <v>228</v>
      </c>
      <c r="AU199" s="185" t="s">
        <v>87</v>
      </c>
      <c r="AY199" s="18" t="s">
        <v>162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84</v>
      </c>
      <c r="BK199" s="186">
        <f>ROUND(I199*H199,2)</f>
        <v>0</v>
      </c>
      <c r="BL199" s="18" t="s">
        <v>169</v>
      </c>
      <c r="BM199" s="185" t="s">
        <v>1229</v>
      </c>
    </row>
    <row r="200" spans="1:65" s="13" customFormat="1" ht="10.199999999999999">
      <c r="B200" s="192"/>
      <c r="C200" s="193"/>
      <c r="D200" s="194" t="s">
        <v>173</v>
      </c>
      <c r="E200" s="195" t="s">
        <v>28</v>
      </c>
      <c r="F200" s="196" t="s">
        <v>84</v>
      </c>
      <c r="G200" s="193"/>
      <c r="H200" s="197">
        <v>1</v>
      </c>
      <c r="I200" s="198"/>
      <c r="J200" s="193"/>
      <c r="K200" s="193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173</v>
      </c>
      <c r="AU200" s="203" t="s">
        <v>87</v>
      </c>
      <c r="AV200" s="13" t="s">
        <v>87</v>
      </c>
      <c r="AW200" s="13" t="s">
        <v>36</v>
      </c>
      <c r="AX200" s="13" t="s">
        <v>84</v>
      </c>
      <c r="AY200" s="203" t="s">
        <v>162</v>
      </c>
    </row>
    <row r="201" spans="1:65" s="2" customFormat="1" ht="34.799999999999997" customHeight="1">
      <c r="A201" s="35"/>
      <c r="B201" s="36"/>
      <c r="C201" s="174" t="s">
        <v>305</v>
      </c>
      <c r="D201" s="174" t="s">
        <v>164</v>
      </c>
      <c r="E201" s="175" t="s">
        <v>1230</v>
      </c>
      <c r="F201" s="176" t="s">
        <v>1231</v>
      </c>
      <c r="G201" s="177" t="s">
        <v>255</v>
      </c>
      <c r="H201" s="178">
        <v>325</v>
      </c>
      <c r="I201" s="179"/>
      <c r="J201" s="180">
        <f>ROUND(I201*H201,2)</f>
        <v>0</v>
      </c>
      <c r="K201" s="176" t="s">
        <v>168</v>
      </c>
      <c r="L201" s="40"/>
      <c r="M201" s="181" t="s">
        <v>28</v>
      </c>
      <c r="N201" s="182" t="s">
        <v>47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169</v>
      </c>
      <c r="AT201" s="185" t="s">
        <v>164</v>
      </c>
      <c r="AU201" s="185" t="s">
        <v>87</v>
      </c>
      <c r="AY201" s="18" t="s">
        <v>162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84</v>
      </c>
      <c r="BK201" s="186">
        <f>ROUND(I201*H201,2)</f>
        <v>0</v>
      </c>
      <c r="BL201" s="18" t="s">
        <v>169</v>
      </c>
      <c r="BM201" s="185" t="s">
        <v>1232</v>
      </c>
    </row>
    <row r="202" spans="1:65" s="2" customFormat="1" ht="10.199999999999999">
      <c r="A202" s="35"/>
      <c r="B202" s="36"/>
      <c r="C202" s="37"/>
      <c r="D202" s="187" t="s">
        <v>171</v>
      </c>
      <c r="E202" s="37"/>
      <c r="F202" s="188" t="s">
        <v>1233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171</v>
      </c>
      <c r="AU202" s="18" t="s">
        <v>87</v>
      </c>
    </row>
    <row r="203" spans="1:65" s="15" customFormat="1" ht="10.199999999999999">
      <c r="B203" s="215"/>
      <c r="C203" s="216"/>
      <c r="D203" s="194" t="s">
        <v>173</v>
      </c>
      <c r="E203" s="217" t="s">
        <v>28</v>
      </c>
      <c r="F203" s="218" t="s">
        <v>1234</v>
      </c>
      <c r="G203" s="216"/>
      <c r="H203" s="217" t="s">
        <v>28</v>
      </c>
      <c r="I203" s="219"/>
      <c r="J203" s="216"/>
      <c r="K203" s="216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173</v>
      </c>
      <c r="AU203" s="224" t="s">
        <v>87</v>
      </c>
      <c r="AV203" s="15" t="s">
        <v>84</v>
      </c>
      <c r="AW203" s="15" t="s">
        <v>36</v>
      </c>
      <c r="AX203" s="15" t="s">
        <v>76</v>
      </c>
      <c r="AY203" s="224" t="s">
        <v>162</v>
      </c>
    </row>
    <row r="204" spans="1:65" s="13" customFormat="1" ht="10.199999999999999">
      <c r="B204" s="192"/>
      <c r="C204" s="193"/>
      <c r="D204" s="194" t="s">
        <v>173</v>
      </c>
      <c r="E204" s="195" t="s">
        <v>28</v>
      </c>
      <c r="F204" s="196" t="s">
        <v>1235</v>
      </c>
      <c r="G204" s="193"/>
      <c r="H204" s="197">
        <v>325</v>
      </c>
      <c r="I204" s="198"/>
      <c r="J204" s="193"/>
      <c r="K204" s="193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173</v>
      </c>
      <c r="AU204" s="203" t="s">
        <v>87</v>
      </c>
      <c r="AV204" s="13" t="s">
        <v>87</v>
      </c>
      <c r="AW204" s="13" t="s">
        <v>36</v>
      </c>
      <c r="AX204" s="13" t="s">
        <v>84</v>
      </c>
      <c r="AY204" s="203" t="s">
        <v>162</v>
      </c>
    </row>
    <row r="205" spans="1:65" s="2" customFormat="1" ht="40.200000000000003" customHeight="1">
      <c r="A205" s="35"/>
      <c r="B205" s="36"/>
      <c r="C205" s="225" t="s">
        <v>314</v>
      </c>
      <c r="D205" s="225" t="s">
        <v>228</v>
      </c>
      <c r="E205" s="226" t="s">
        <v>1236</v>
      </c>
      <c r="F205" s="227" t="s">
        <v>1237</v>
      </c>
      <c r="G205" s="228" t="s">
        <v>225</v>
      </c>
      <c r="H205" s="229">
        <v>130</v>
      </c>
      <c r="I205" s="230"/>
      <c r="J205" s="231">
        <f>ROUND(I205*H205,2)</f>
        <v>0</v>
      </c>
      <c r="K205" s="227" t="s">
        <v>168</v>
      </c>
      <c r="L205" s="232"/>
      <c r="M205" s="233" t="s">
        <v>28</v>
      </c>
      <c r="N205" s="234" t="s">
        <v>47</v>
      </c>
      <c r="O205" s="65"/>
      <c r="P205" s="183">
        <f>O205*H205</f>
        <v>0</v>
      </c>
      <c r="Q205" s="183">
        <v>1.89E-2</v>
      </c>
      <c r="R205" s="183">
        <f>Q205*H205</f>
        <v>2.4569999999999999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214</v>
      </c>
      <c r="AT205" s="185" t="s">
        <v>228</v>
      </c>
      <c r="AU205" s="185" t="s">
        <v>87</v>
      </c>
      <c r="AY205" s="18" t="s">
        <v>162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84</v>
      </c>
      <c r="BK205" s="186">
        <f>ROUND(I205*H205,2)</f>
        <v>0</v>
      </c>
      <c r="BL205" s="18" t="s">
        <v>169</v>
      </c>
      <c r="BM205" s="185" t="s">
        <v>1238</v>
      </c>
    </row>
    <row r="206" spans="1:65" s="13" customFormat="1" ht="10.199999999999999">
      <c r="B206" s="192"/>
      <c r="C206" s="193"/>
      <c r="D206" s="194" t="s">
        <v>173</v>
      </c>
      <c r="E206" s="195" t="s">
        <v>28</v>
      </c>
      <c r="F206" s="196" t="s">
        <v>1239</v>
      </c>
      <c r="G206" s="193"/>
      <c r="H206" s="197">
        <v>130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173</v>
      </c>
      <c r="AU206" s="203" t="s">
        <v>87</v>
      </c>
      <c r="AV206" s="13" t="s">
        <v>87</v>
      </c>
      <c r="AW206" s="13" t="s">
        <v>36</v>
      </c>
      <c r="AX206" s="13" t="s">
        <v>84</v>
      </c>
      <c r="AY206" s="203" t="s">
        <v>162</v>
      </c>
    </row>
    <row r="207" spans="1:65" s="2" customFormat="1" ht="22.2" customHeight="1">
      <c r="A207" s="35"/>
      <c r="B207" s="36"/>
      <c r="C207" s="174" t="s">
        <v>319</v>
      </c>
      <c r="D207" s="174" t="s">
        <v>164</v>
      </c>
      <c r="E207" s="175" t="s">
        <v>1240</v>
      </c>
      <c r="F207" s="176" t="s">
        <v>1241</v>
      </c>
      <c r="G207" s="177" t="s">
        <v>225</v>
      </c>
      <c r="H207" s="178">
        <v>2</v>
      </c>
      <c r="I207" s="179"/>
      <c r="J207" s="180">
        <f>ROUND(I207*H207,2)</f>
        <v>0</v>
      </c>
      <c r="K207" s="176" t="s">
        <v>168</v>
      </c>
      <c r="L207" s="40"/>
      <c r="M207" s="181" t="s">
        <v>28</v>
      </c>
      <c r="N207" s="182" t="s">
        <v>47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169</v>
      </c>
      <c r="AT207" s="185" t="s">
        <v>164</v>
      </c>
      <c r="AU207" s="185" t="s">
        <v>87</v>
      </c>
      <c r="AY207" s="18" t="s">
        <v>162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84</v>
      </c>
      <c r="BK207" s="186">
        <f>ROUND(I207*H207,2)</f>
        <v>0</v>
      </c>
      <c r="BL207" s="18" t="s">
        <v>169</v>
      </c>
      <c r="BM207" s="185" t="s">
        <v>1242</v>
      </c>
    </row>
    <row r="208" spans="1:65" s="2" customFormat="1" ht="10.199999999999999">
      <c r="A208" s="35"/>
      <c r="B208" s="36"/>
      <c r="C208" s="37"/>
      <c r="D208" s="187" t="s">
        <v>171</v>
      </c>
      <c r="E208" s="37"/>
      <c r="F208" s="188" t="s">
        <v>1243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171</v>
      </c>
      <c r="AU208" s="18" t="s">
        <v>87</v>
      </c>
    </row>
    <row r="209" spans="1:65" s="13" customFormat="1" ht="10.199999999999999">
      <c r="B209" s="192"/>
      <c r="C209" s="193"/>
      <c r="D209" s="194" t="s">
        <v>173</v>
      </c>
      <c r="E209" s="195" t="s">
        <v>28</v>
      </c>
      <c r="F209" s="196" t="s">
        <v>87</v>
      </c>
      <c r="G209" s="193"/>
      <c r="H209" s="197">
        <v>2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173</v>
      </c>
      <c r="AU209" s="203" t="s">
        <v>87</v>
      </c>
      <c r="AV209" s="13" t="s">
        <v>87</v>
      </c>
      <c r="AW209" s="13" t="s">
        <v>36</v>
      </c>
      <c r="AX209" s="13" t="s">
        <v>84</v>
      </c>
      <c r="AY209" s="203" t="s">
        <v>162</v>
      </c>
    </row>
    <row r="210" spans="1:65" s="2" customFormat="1" ht="19.8" customHeight="1">
      <c r="A210" s="35"/>
      <c r="B210" s="36"/>
      <c r="C210" s="174" t="s">
        <v>324</v>
      </c>
      <c r="D210" s="174" t="s">
        <v>164</v>
      </c>
      <c r="E210" s="175" t="s">
        <v>1244</v>
      </c>
      <c r="F210" s="176" t="s">
        <v>1245</v>
      </c>
      <c r="G210" s="177" t="s">
        <v>225</v>
      </c>
      <c r="H210" s="178">
        <v>2</v>
      </c>
      <c r="I210" s="179"/>
      <c r="J210" s="180">
        <f>ROUND(I210*H210,2)</f>
        <v>0</v>
      </c>
      <c r="K210" s="176" t="s">
        <v>168</v>
      </c>
      <c r="L210" s="40"/>
      <c r="M210" s="181" t="s">
        <v>28</v>
      </c>
      <c r="N210" s="182" t="s">
        <v>47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169</v>
      </c>
      <c r="AT210" s="185" t="s">
        <v>164</v>
      </c>
      <c r="AU210" s="185" t="s">
        <v>87</v>
      </c>
      <c r="AY210" s="18" t="s">
        <v>162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84</v>
      </c>
      <c r="BK210" s="186">
        <f>ROUND(I210*H210,2)</f>
        <v>0</v>
      </c>
      <c r="BL210" s="18" t="s">
        <v>169</v>
      </c>
      <c r="BM210" s="185" t="s">
        <v>1246</v>
      </c>
    </row>
    <row r="211" spans="1:65" s="2" customFormat="1" ht="10.199999999999999">
      <c r="A211" s="35"/>
      <c r="B211" s="36"/>
      <c r="C211" s="37"/>
      <c r="D211" s="187" t="s">
        <v>171</v>
      </c>
      <c r="E211" s="37"/>
      <c r="F211" s="188" t="s">
        <v>1247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171</v>
      </c>
      <c r="AU211" s="18" t="s">
        <v>87</v>
      </c>
    </row>
    <row r="212" spans="1:65" s="13" customFormat="1" ht="10.199999999999999">
      <c r="B212" s="192"/>
      <c r="C212" s="193"/>
      <c r="D212" s="194" t="s">
        <v>173</v>
      </c>
      <c r="E212" s="195" t="s">
        <v>28</v>
      </c>
      <c r="F212" s="196" t="s">
        <v>87</v>
      </c>
      <c r="G212" s="193"/>
      <c r="H212" s="197">
        <v>2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173</v>
      </c>
      <c r="AU212" s="203" t="s">
        <v>87</v>
      </c>
      <c r="AV212" s="13" t="s">
        <v>87</v>
      </c>
      <c r="AW212" s="13" t="s">
        <v>36</v>
      </c>
      <c r="AX212" s="13" t="s">
        <v>84</v>
      </c>
      <c r="AY212" s="203" t="s">
        <v>162</v>
      </c>
    </row>
    <row r="213" spans="1:65" s="2" customFormat="1" ht="22.2" customHeight="1">
      <c r="A213" s="35"/>
      <c r="B213" s="36"/>
      <c r="C213" s="225" t="s">
        <v>332</v>
      </c>
      <c r="D213" s="225" t="s">
        <v>228</v>
      </c>
      <c r="E213" s="226" t="s">
        <v>1248</v>
      </c>
      <c r="F213" s="227" t="s">
        <v>1249</v>
      </c>
      <c r="G213" s="228" t="s">
        <v>225</v>
      </c>
      <c r="H213" s="229">
        <v>2</v>
      </c>
      <c r="I213" s="230"/>
      <c r="J213" s="231">
        <f>ROUND(I213*H213,2)</f>
        <v>0</v>
      </c>
      <c r="K213" s="227" t="s">
        <v>28</v>
      </c>
      <c r="L213" s="232"/>
      <c r="M213" s="233" t="s">
        <v>28</v>
      </c>
      <c r="N213" s="234" t="s">
        <v>47</v>
      </c>
      <c r="O213" s="65"/>
      <c r="P213" s="183">
        <f>O213*H213</f>
        <v>0</v>
      </c>
      <c r="Q213" s="183">
        <v>0.158</v>
      </c>
      <c r="R213" s="183">
        <f>Q213*H213</f>
        <v>0.316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214</v>
      </c>
      <c r="AT213" s="185" t="s">
        <v>228</v>
      </c>
      <c r="AU213" s="185" t="s">
        <v>87</v>
      </c>
      <c r="AY213" s="18" t="s">
        <v>162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84</v>
      </c>
      <c r="BK213" s="186">
        <f>ROUND(I213*H213,2)</f>
        <v>0</v>
      </c>
      <c r="BL213" s="18" t="s">
        <v>169</v>
      </c>
      <c r="BM213" s="185" t="s">
        <v>1250</v>
      </c>
    </row>
    <row r="214" spans="1:65" s="13" customFormat="1" ht="10.199999999999999">
      <c r="B214" s="192"/>
      <c r="C214" s="193"/>
      <c r="D214" s="194" t="s">
        <v>173</v>
      </c>
      <c r="E214" s="195" t="s">
        <v>28</v>
      </c>
      <c r="F214" s="196" t="s">
        <v>87</v>
      </c>
      <c r="G214" s="193"/>
      <c r="H214" s="197">
        <v>2</v>
      </c>
      <c r="I214" s="198"/>
      <c r="J214" s="193"/>
      <c r="K214" s="193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173</v>
      </c>
      <c r="AU214" s="203" t="s">
        <v>87</v>
      </c>
      <c r="AV214" s="13" t="s">
        <v>87</v>
      </c>
      <c r="AW214" s="13" t="s">
        <v>36</v>
      </c>
      <c r="AX214" s="13" t="s">
        <v>84</v>
      </c>
      <c r="AY214" s="203" t="s">
        <v>162</v>
      </c>
    </row>
    <row r="215" spans="1:65" s="2" customFormat="1" ht="22.2" customHeight="1">
      <c r="A215" s="35"/>
      <c r="B215" s="36"/>
      <c r="C215" s="174" t="s">
        <v>294</v>
      </c>
      <c r="D215" s="174" t="s">
        <v>164</v>
      </c>
      <c r="E215" s="175" t="s">
        <v>1251</v>
      </c>
      <c r="F215" s="176" t="s">
        <v>1252</v>
      </c>
      <c r="G215" s="177" t="s">
        <v>255</v>
      </c>
      <c r="H215" s="178">
        <v>117.6</v>
      </c>
      <c r="I215" s="179"/>
      <c r="J215" s="180">
        <f>ROUND(I215*H215,2)</f>
        <v>0</v>
      </c>
      <c r="K215" s="176" t="s">
        <v>168</v>
      </c>
      <c r="L215" s="40"/>
      <c r="M215" s="181" t="s">
        <v>28</v>
      </c>
      <c r="N215" s="182" t="s">
        <v>47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169</v>
      </c>
      <c r="AT215" s="185" t="s">
        <v>164</v>
      </c>
      <c r="AU215" s="185" t="s">
        <v>87</v>
      </c>
      <c r="AY215" s="18" t="s">
        <v>162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84</v>
      </c>
      <c r="BK215" s="186">
        <f>ROUND(I215*H215,2)</f>
        <v>0</v>
      </c>
      <c r="BL215" s="18" t="s">
        <v>169</v>
      </c>
      <c r="BM215" s="185" t="s">
        <v>1253</v>
      </c>
    </row>
    <row r="216" spans="1:65" s="2" customFormat="1" ht="10.199999999999999">
      <c r="A216" s="35"/>
      <c r="B216" s="36"/>
      <c r="C216" s="37"/>
      <c r="D216" s="187" t="s">
        <v>171</v>
      </c>
      <c r="E216" s="37"/>
      <c r="F216" s="188" t="s">
        <v>1254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171</v>
      </c>
      <c r="AU216" s="18" t="s">
        <v>87</v>
      </c>
    </row>
    <row r="217" spans="1:65" s="13" customFormat="1" ht="10.199999999999999">
      <c r="B217" s="192"/>
      <c r="C217" s="193"/>
      <c r="D217" s="194" t="s">
        <v>173</v>
      </c>
      <c r="E217" s="195" t="s">
        <v>28</v>
      </c>
      <c r="F217" s="196" t="s">
        <v>1255</v>
      </c>
      <c r="G217" s="193"/>
      <c r="H217" s="197">
        <v>117.6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173</v>
      </c>
      <c r="AU217" s="203" t="s">
        <v>87</v>
      </c>
      <c r="AV217" s="13" t="s">
        <v>87</v>
      </c>
      <c r="AW217" s="13" t="s">
        <v>36</v>
      </c>
      <c r="AX217" s="13" t="s">
        <v>84</v>
      </c>
      <c r="AY217" s="203" t="s">
        <v>162</v>
      </c>
    </row>
    <row r="218" spans="1:65" s="2" customFormat="1" ht="22.2" customHeight="1">
      <c r="A218" s="35"/>
      <c r="B218" s="36"/>
      <c r="C218" s="225" t="s">
        <v>342</v>
      </c>
      <c r="D218" s="225" t="s">
        <v>228</v>
      </c>
      <c r="E218" s="226" t="s">
        <v>1256</v>
      </c>
      <c r="F218" s="227" t="s">
        <v>1257</v>
      </c>
      <c r="G218" s="228" t="s">
        <v>255</v>
      </c>
      <c r="H218" s="229">
        <v>119.952</v>
      </c>
      <c r="I218" s="230"/>
      <c r="J218" s="231">
        <f>ROUND(I218*H218,2)</f>
        <v>0</v>
      </c>
      <c r="K218" s="227" t="s">
        <v>168</v>
      </c>
      <c r="L218" s="232"/>
      <c r="M218" s="233" t="s">
        <v>28</v>
      </c>
      <c r="N218" s="234" t="s">
        <v>47</v>
      </c>
      <c r="O218" s="65"/>
      <c r="P218" s="183">
        <f>O218*H218</f>
        <v>0</v>
      </c>
      <c r="Q218" s="183">
        <v>1E-3</v>
      </c>
      <c r="R218" s="183">
        <f>Q218*H218</f>
        <v>0.119952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214</v>
      </c>
      <c r="AT218" s="185" t="s">
        <v>228</v>
      </c>
      <c r="AU218" s="185" t="s">
        <v>87</v>
      </c>
      <c r="AY218" s="18" t="s">
        <v>162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84</v>
      </c>
      <c r="BK218" s="186">
        <f>ROUND(I218*H218,2)</f>
        <v>0</v>
      </c>
      <c r="BL218" s="18" t="s">
        <v>169</v>
      </c>
      <c r="BM218" s="185" t="s">
        <v>1258</v>
      </c>
    </row>
    <row r="219" spans="1:65" s="13" customFormat="1" ht="10.199999999999999">
      <c r="B219" s="192"/>
      <c r="C219" s="193"/>
      <c r="D219" s="194" t="s">
        <v>173</v>
      </c>
      <c r="E219" s="195" t="s">
        <v>28</v>
      </c>
      <c r="F219" s="196" t="s">
        <v>1259</v>
      </c>
      <c r="G219" s="193"/>
      <c r="H219" s="197">
        <v>119.952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173</v>
      </c>
      <c r="AU219" s="203" t="s">
        <v>87</v>
      </c>
      <c r="AV219" s="13" t="s">
        <v>87</v>
      </c>
      <c r="AW219" s="13" t="s">
        <v>36</v>
      </c>
      <c r="AX219" s="13" t="s">
        <v>84</v>
      </c>
      <c r="AY219" s="203" t="s">
        <v>162</v>
      </c>
    </row>
    <row r="220" spans="1:65" s="2" customFormat="1" ht="22.2" customHeight="1">
      <c r="A220" s="35"/>
      <c r="B220" s="36"/>
      <c r="C220" s="174" t="s">
        <v>322</v>
      </c>
      <c r="D220" s="174" t="s">
        <v>164</v>
      </c>
      <c r="E220" s="175" t="s">
        <v>1260</v>
      </c>
      <c r="F220" s="176" t="s">
        <v>1261</v>
      </c>
      <c r="G220" s="177" t="s">
        <v>255</v>
      </c>
      <c r="H220" s="178">
        <v>235.2</v>
      </c>
      <c r="I220" s="179"/>
      <c r="J220" s="180">
        <f>ROUND(I220*H220,2)</f>
        <v>0</v>
      </c>
      <c r="K220" s="176" t="s">
        <v>168</v>
      </c>
      <c r="L220" s="40"/>
      <c r="M220" s="181" t="s">
        <v>28</v>
      </c>
      <c r="N220" s="182" t="s">
        <v>47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169</v>
      </c>
      <c r="AT220" s="185" t="s">
        <v>164</v>
      </c>
      <c r="AU220" s="185" t="s">
        <v>87</v>
      </c>
      <c r="AY220" s="18" t="s">
        <v>162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84</v>
      </c>
      <c r="BK220" s="186">
        <f>ROUND(I220*H220,2)</f>
        <v>0</v>
      </c>
      <c r="BL220" s="18" t="s">
        <v>169</v>
      </c>
      <c r="BM220" s="185" t="s">
        <v>1262</v>
      </c>
    </row>
    <row r="221" spans="1:65" s="2" customFormat="1" ht="10.199999999999999">
      <c r="A221" s="35"/>
      <c r="B221" s="36"/>
      <c r="C221" s="37"/>
      <c r="D221" s="187" t="s">
        <v>171</v>
      </c>
      <c r="E221" s="37"/>
      <c r="F221" s="188" t="s">
        <v>1263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171</v>
      </c>
      <c r="AU221" s="18" t="s">
        <v>87</v>
      </c>
    </row>
    <row r="222" spans="1:65" s="13" customFormat="1" ht="10.199999999999999">
      <c r="B222" s="192"/>
      <c r="C222" s="193"/>
      <c r="D222" s="194" t="s">
        <v>173</v>
      </c>
      <c r="E222" s="195" t="s">
        <v>28</v>
      </c>
      <c r="F222" s="196" t="s">
        <v>1264</v>
      </c>
      <c r="G222" s="193"/>
      <c r="H222" s="197">
        <v>235.2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173</v>
      </c>
      <c r="AU222" s="203" t="s">
        <v>87</v>
      </c>
      <c r="AV222" s="13" t="s">
        <v>87</v>
      </c>
      <c r="AW222" s="13" t="s">
        <v>36</v>
      </c>
      <c r="AX222" s="13" t="s">
        <v>84</v>
      </c>
      <c r="AY222" s="203" t="s">
        <v>162</v>
      </c>
    </row>
    <row r="223" spans="1:65" s="2" customFormat="1" ht="14.4" customHeight="1">
      <c r="A223" s="35"/>
      <c r="B223" s="36"/>
      <c r="C223" s="225" t="s">
        <v>355</v>
      </c>
      <c r="D223" s="225" t="s">
        <v>228</v>
      </c>
      <c r="E223" s="226" t="s">
        <v>1265</v>
      </c>
      <c r="F223" s="227" t="s">
        <v>1266</v>
      </c>
      <c r="G223" s="228" t="s">
        <v>255</v>
      </c>
      <c r="H223" s="229">
        <v>239.904</v>
      </c>
      <c r="I223" s="230"/>
      <c r="J223" s="231">
        <f>ROUND(I223*H223,2)</f>
        <v>0</v>
      </c>
      <c r="K223" s="227" t="s">
        <v>168</v>
      </c>
      <c r="L223" s="232"/>
      <c r="M223" s="233" t="s">
        <v>28</v>
      </c>
      <c r="N223" s="234" t="s">
        <v>47</v>
      </c>
      <c r="O223" s="65"/>
      <c r="P223" s="183">
        <f>O223*H223</f>
        <v>0</v>
      </c>
      <c r="Q223" s="183">
        <v>4.0000000000000003E-5</v>
      </c>
      <c r="R223" s="183">
        <f>Q223*H223</f>
        <v>9.5961600000000011E-3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214</v>
      </c>
      <c r="AT223" s="185" t="s">
        <v>228</v>
      </c>
      <c r="AU223" s="185" t="s">
        <v>87</v>
      </c>
      <c r="AY223" s="18" t="s">
        <v>162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84</v>
      </c>
      <c r="BK223" s="186">
        <f>ROUND(I223*H223,2)</f>
        <v>0</v>
      </c>
      <c r="BL223" s="18" t="s">
        <v>169</v>
      </c>
      <c r="BM223" s="185" t="s">
        <v>1267</v>
      </c>
    </row>
    <row r="224" spans="1:65" s="13" customFormat="1" ht="10.199999999999999">
      <c r="B224" s="192"/>
      <c r="C224" s="193"/>
      <c r="D224" s="194" t="s">
        <v>173</v>
      </c>
      <c r="E224" s="195" t="s">
        <v>28</v>
      </c>
      <c r="F224" s="196" t="s">
        <v>1268</v>
      </c>
      <c r="G224" s="193"/>
      <c r="H224" s="197">
        <v>239.904</v>
      </c>
      <c r="I224" s="198"/>
      <c r="J224" s="193"/>
      <c r="K224" s="193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173</v>
      </c>
      <c r="AU224" s="203" t="s">
        <v>87</v>
      </c>
      <c r="AV224" s="13" t="s">
        <v>87</v>
      </c>
      <c r="AW224" s="13" t="s">
        <v>36</v>
      </c>
      <c r="AX224" s="13" t="s">
        <v>84</v>
      </c>
      <c r="AY224" s="203" t="s">
        <v>162</v>
      </c>
    </row>
    <row r="225" spans="1:65" s="2" customFormat="1" ht="30" customHeight="1">
      <c r="A225" s="35"/>
      <c r="B225" s="36"/>
      <c r="C225" s="174" t="s">
        <v>360</v>
      </c>
      <c r="D225" s="174" t="s">
        <v>164</v>
      </c>
      <c r="E225" s="175" t="s">
        <v>1269</v>
      </c>
      <c r="F225" s="176" t="s">
        <v>1270</v>
      </c>
      <c r="G225" s="177" t="s">
        <v>255</v>
      </c>
      <c r="H225" s="178">
        <v>235.2</v>
      </c>
      <c r="I225" s="179"/>
      <c r="J225" s="180">
        <f>ROUND(I225*H225,2)</f>
        <v>0</v>
      </c>
      <c r="K225" s="176" t="s">
        <v>168</v>
      </c>
      <c r="L225" s="40"/>
      <c r="M225" s="181" t="s">
        <v>28</v>
      </c>
      <c r="N225" s="182" t="s">
        <v>47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169</v>
      </c>
      <c r="AT225" s="185" t="s">
        <v>164</v>
      </c>
      <c r="AU225" s="185" t="s">
        <v>87</v>
      </c>
      <c r="AY225" s="18" t="s">
        <v>162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84</v>
      </c>
      <c r="BK225" s="186">
        <f>ROUND(I225*H225,2)</f>
        <v>0</v>
      </c>
      <c r="BL225" s="18" t="s">
        <v>169</v>
      </c>
      <c r="BM225" s="185" t="s">
        <v>1271</v>
      </c>
    </row>
    <row r="226" spans="1:65" s="2" customFormat="1" ht="10.199999999999999">
      <c r="A226" s="35"/>
      <c r="B226" s="36"/>
      <c r="C226" s="37"/>
      <c r="D226" s="187" t="s">
        <v>171</v>
      </c>
      <c r="E226" s="37"/>
      <c r="F226" s="188" t="s">
        <v>1272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171</v>
      </c>
      <c r="AU226" s="18" t="s">
        <v>87</v>
      </c>
    </row>
    <row r="227" spans="1:65" s="13" customFormat="1" ht="10.199999999999999">
      <c r="B227" s="192"/>
      <c r="C227" s="193"/>
      <c r="D227" s="194" t="s">
        <v>173</v>
      </c>
      <c r="E227" s="195" t="s">
        <v>28</v>
      </c>
      <c r="F227" s="196" t="s">
        <v>1264</v>
      </c>
      <c r="G227" s="193"/>
      <c r="H227" s="197">
        <v>235.2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173</v>
      </c>
      <c r="AU227" s="203" t="s">
        <v>87</v>
      </c>
      <c r="AV227" s="13" t="s">
        <v>87</v>
      </c>
      <c r="AW227" s="13" t="s">
        <v>36</v>
      </c>
      <c r="AX227" s="13" t="s">
        <v>84</v>
      </c>
      <c r="AY227" s="203" t="s">
        <v>162</v>
      </c>
    </row>
    <row r="228" spans="1:65" s="12" customFormat="1" ht="22.8" customHeight="1">
      <c r="B228" s="158"/>
      <c r="C228" s="159"/>
      <c r="D228" s="160" t="s">
        <v>75</v>
      </c>
      <c r="E228" s="172" t="s">
        <v>193</v>
      </c>
      <c r="F228" s="172" t="s">
        <v>707</v>
      </c>
      <c r="G228" s="159"/>
      <c r="H228" s="159"/>
      <c r="I228" s="162"/>
      <c r="J228" s="173">
        <f>BK228</f>
        <v>0</v>
      </c>
      <c r="K228" s="159"/>
      <c r="L228" s="164"/>
      <c r="M228" s="165"/>
      <c r="N228" s="166"/>
      <c r="O228" s="166"/>
      <c r="P228" s="167">
        <f>SUM(P229:P307)</f>
        <v>0</v>
      </c>
      <c r="Q228" s="166"/>
      <c r="R228" s="167">
        <f>SUM(R229:R307)</f>
        <v>61.605661500000004</v>
      </c>
      <c r="S228" s="166"/>
      <c r="T228" s="168">
        <f>SUM(T229:T307)</f>
        <v>0</v>
      </c>
      <c r="AR228" s="169" t="s">
        <v>84</v>
      </c>
      <c r="AT228" s="170" t="s">
        <v>75</v>
      </c>
      <c r="AU228" s="170" t="s">
        <v>84</v>
      </c>
      <c r="AY228" s="169" t="s">
        <v>162</v>
      </c>
      <c r="BK228" s="171">
        <f>SUM(BK229:BK307)</f>
        <v>0</v>
      </c>
    </row>
    <row r="229" spans="1:65" s="2" customFormat="1" ht="34.799999999999997" customHeight="1">
      <c r="A229" s="35"/>
      <c r="B229" s="36"/>
      <c r="C229" s="174" t="s">
        <v>366</v>
      </c>
      <c r="D229" s="174" t="s">
        <v>164</v>
      </c>
      <c r="E229" s="175" t="s">
        <v>714</v>
      </c>
      <c r="F229" s="176" t="s">
        <v>715</v>
      </c>
      <c r="G229" s="177" t="s">
        <v>217</v>
      </c>
      <c r="H229" s="178">
        <v>745.3</v>
      </c>
      <c r="I229" s="179"/>
      <c r="J229" s="180">
        <f>ROUND(I229*H229,2)</f>
        <v>0</v>
      </c>
      <c r="K229" s="176" t="s">
        <v>168</v>
      </c>
      <c r="L229" s="40"/>
      <c r="M229" s="181" t="s">
        <v>28</v>
      </c>
      <c r="N229" s="182" t="s">
        <v>47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169</v>
      </c>
      <c r="AT229" s="185" t="s">
        <v>164</v>
      </c>
      <c r="AU229" s="185" t="s">
        <v>87</v>
      </c>
      <c r="AY229" s="18" t="s">
        <v>162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84</v>
      </c>
      <c r="BK229" s="186">
        <f>ROUND(I229*H229,2)</f>
        <v>0</v>
      </c>
      <c r="BL229" s="18" t="s">
        <v>169</v>
      </c>
      <c r="BM229" s="185" t="s">
        <v>1273</v>
      </c>
    </row>
    <row r="230" spans="1:65" s="2" customFormat="1" ht="10.199999999999999">
      <c r="A230" s="35"/>
      <c r="B230" s="36"/>
      <c r="C230" s="37"/>
      <c r="D230" s="187" t="s">
        <v>171</v>
      </c>
      <c r="E230" s="37"/>
      <c r="F230" s="188" t="s">
        <v>717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171</v>
      </c>
      <c r="AU230" s="18" t="s">
        <v>87</v>
      </c>
    </row>
    <row r="231" spans="1:65" s="15" customFormat="1" ht="10.199999999999999">
      <c r="B231" s="215"/>
      <c r="C231" s="216"/>
      <c r="D231" s="194" t="s">
        <v>173</v>
      </c>
      <c r="E231" s="217" t="s">
        <v>28</v>
      </c>
      <c r="F231" s="218" t="s">
        <v>1274</v>
      </c>
      <c r="G231" s="216"/>
      <c r="H231" s="217" t="s">
        <v>28</v>
      </c>
      <c r="I231" s="219"/>
      <c r="J231" s="216"/>
      <c r="K231" s="216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173</v>
      </c>
      <c r="AU231" s="224" t="s">
        <v>87</v>
      </c>
      <c r="AV231" s="15" t="s">
        <v>84</v>
      </c>
      <c r="AW231" s="15" t="s">
        <v>36</v>
      </c>
      <c r="AX231" s="15" t="s">
        <v>76</v>
      </c>
      <c r="AY231" s="224" t="s">
        <v>162</v>
      </c>
    </row>
    <row r="232" spans="1:65" s="13" customFormat="1" ht="10.199999999999999">
      <c r="B232" s="192"/>
      <c r="C232" s="193"/>
      <c r="D232" s="194" t="s">
        <v>173</v>
      </c>
      <c r="E232" s="195" t="s">
        <v>28</v>
      </c>
      <c r="F232" s="196" t="s">
        <v>1275</v>
      </c>
      <c r="G232" s="193"/>
      <c r="H232" s="197">
        <v>704.5</v>
      </c>
      <c r="I232" s="198"/>
      <c r="J232" s="193"/>
      <c r="K232" s="193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173</v>
      </c>
      <c r="AU232" s="203" t="s">
        <v>87</v>
      </c>
      <c r="AV232" s="13" t="s">
        <v>87</v>
      </c>
      <c r="AW232" s="13" t="s">
        <v>36</v>
      </c>
      <c r="AX232" s="13" t="s">
        <v>76</v>
      </c>
      <c r="AY232" s="203" t="s">
        <v>162</v>
      </c>
    </row>
    <row r="233" spans="1:65" s="15" customFormat="1" ht="10.199999999999999">
      <c r="B233" s="215"/>
      <c r="C233" s="216"/>
      <c r="D233" s="194" t="s">
        <v>173</v>
      </c>
      <c r="E233" s="217" t="s">
        <v>28</v>
      </c>
      <c r="F233" s="218" t="s">
        <v>1276</v>
      </c>
      <c r="G233" s="216"/>
      <c r="H233" s="217" t="s">
        <v>28</v>
      </c>
      <c r="I233" s="219"/>
      <c r="J233" s="216"/>
      <c r="K233" s="216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173</v>
      </c>
      <c r="AU233" s="224" t="s">
        <v>87</v>
      </c>
      <c r="AV233" s="15" t="s">
        <v>84</v>
      </c>
      <c r="AW233" s="15" t="s">
        <v>36</v>
      </c>
      <c r="AX233" s="15" t="s">
        <v>76</v>
      </c>
      <c r="AY233" s="224" t="s">
        <v>162</v>
      </c>
    </row>
    <row r="234" spans="1:65" s="13" customFormat="1" ht="10.199999999999999">
      <c r="B234" s="192"/>
      <c r="C234" s="193"/>
      <c r="D234" s="194" t="s">
        <v>173</v>
      </c>
      <c r="E234" s="195" t="s">
        <v>28</v>
      </c>
      <c r="F234" s="196" t="s">
        <v>1277</v>
      </c>
      <c r="G234" s="193"/>
      <c r="H234" s="197">
        <v>8.3000000000000007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173</v>
      </c>
      <c r="AU234" s="203" t="s">
        <v>87</v>
      </c>
      <c r="AV234" s="13" t="s">
        <v>87</v>
      </c>
      <c r="AW234" s="13" t="s">
        <v>36</v>
      </c>
      <c r="AX234" s="13" t="s">
        <v>76</v>
      </c>
      <c r="AY234" s="203" t="s">
        <v>162</v>
      </c>
    </row>
    <row r="235" spans="1:65" s="15" customFormat="1" ht="10.199999999999999">
      <c r="B235" s="215"/>
      <c r="C235" s="216"/>
      <c r="D235" s="194" t="s">
        <v>173</v>
      </c>
      <c r="E235" s="217" t="s">
        <v>28</v>
      </c>
      <c r="F235" s="218" t="s">
        <v>1278</v>
      </c>
      <c r="G235" s="216"/>
      <c r="H235" s="217" t="s">
        <v>28</v>
      </c>
      <c r="I235" s="219"/>
      <c r="J235" s="216"/>
      <c r="K235" s="216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173</v>
      </c>
      <c r="AU235" s="224" t="s">
        <v>87</v>
      </c>
      <c r="AV235" s="15" t="s">
        <v>84</v>
      </c>
      <c r="AW235" s="15" t="s">
        <v>36</v>
      </c>
      <c r="AX235" s="15" t="s">
        <v>76</v>
      </c>
      <c r="AY235" s="224" t="s">
        <v>162</v>
      </c>
    </row>
    <row r="236" spans="1:65" s="13" customFormat="1" ht="10.199999999999999">
      <c r="B236" s="192"/>
      <c r="C236" s="193"/>
      <c r="D236" s="194" t="s">
        <v>173</v>
      </c>
      <c r="E236" s="195" t="s">
        <v>28</v>
      </c>
      <c r="F236" s="196" t="s">
        <v>1279</v>
      </c>
      <c r="G236" s="193"/>
      <c r="H236" s="197">
        <v>32.5</v>
      </c>
      <c r="I236" s="198"/>
      <c r="J236" s="193"/>
      <c r="K236" s="193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173</v>
      </c>
      <c r="AU236" s="203" t="s">
        <v>87</v>
      </c>
      <c r="AV236" s="13" t="s">
        <v>87</v>
      </c>
      <c r="AW236" s="13" t="s">
        <v>36</v>
      </c>
      <c r="AX236" s="13" t="s">
        <v>76</v>
      </c>
      <c r="AY236" s="203" t="s">
        <v>162</v>
      </c>
    </row>
    <row r="237" spans="1:65" s="14" customFormat="1" ht="10.199999999999999">
      <c r="B237" s="204"/>
      <c r="C237" s="205"/>
      <c r="D237" s="194" t="s">
        <v>173</v>
      </c>
      <c r="E237" s="206" t="s">
        <v>28</v>
      </c>
      <c r="F237" s="207" t="s">
        <v>176</v>
      </c>
      <c r="G237" s="205"/>
      <c r="H237" s="208">
        <v>745.3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173</v>
      </c>
      <c r="AU237" s="214" t="s">
        <v>87</v>
      </c>
      <c r="AV237" s="14" t="s">
        <v>169</v>
      </c>
      <c r="AW237" s="14" t="s">
        <v>36</v>
      </c>
      <c r="AX237" s="14" t="s">
        <v>84</v>
      </c>
      <c r="AY237" s="214" t="s">
        <v>162</v>
      </c>
    </row>
    <row r="238" spans="1:65" s="2" customFormat="1" ht="34.799999999999997" customHeight="1">
      <c r="A238" s="35"/>
      <c r="B238" s="36"/>
      <c r="C238" s="174" t="s">
        <v>371</v>
      </c>
      <c r="D238" s="174" t="s">
        <v>164</v>
      </c>
      <c r="E238" s="175" t="s">
        <v>722</v>
      </c>
      <c r="F238" s="176" t="s">
        <v>723</v>
      </c>
      <c r="G238" s="177" t="s">
        <v>217</v>
      </c>
      <c r="H238" s="178">
        <v>201.55</v>
      </c>
      <c r="I238" s="179"/>
      <c r="J238" s="180">
        <f>ROUND(I238*H238,2)</f>
        <v>0</v>
      </c>
      <c r="K238" s="176" t="s">
        <v>168</v>
      </c>
      <c r="L238" s="40"/>
      <c r="M238" s="181" t="s">
        <v>28</v>
      </c>
      <c r="N238" s="182" t="s">
        <v>47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169</v>
      </c>
      <c r="AT238" s="185" t="s">
        <v>164</v>
      </c>
      <c r="AU238" s="185" t="s">
        <v>87</v>
      </c>
      <c r="AY238" s="18" t="s">
        <v>162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169</v>
      </c>
      <c r="BM238" s="185" t="s">
        <v>1280</v>
      </c>
    </row>
    <row r="239" spans="1:65" s="2" customFormat="1" ht="10.199999999999999">
      <c r="A239" s="35"/>
      <c r="B239" s="36"/>
      <c r="C239" s="37"/>
      <c r="D239" s="187" t="s">
        <v>171</v>
      </c>
      <c r="E239" s="37"/>
      <c r="F239" s="188" t="s">
        <v>725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171</v>
      </c>
      <c r="AU239" s="18" t="s">
        <v>87</v>
      </c>
    </row>
    <row r="240" spans="1:65" s="15" customFormat="1" ht="10.199999999999999">
      <c r="B240" s="215"/>
      <c r="C240" s="216"/>
      <c r="D240" s="194" t="s">
        <v>173</v>
      </c>
      <c r="E240" s="217" t="s">
        <v>28</v>
      </c>
      <c r="F240" s="218" t="s">
        <v>1281</v>
      </c>
      <c r="G240" s="216"/>
      <c r="H240" s="217" t="s">
        <v>28</v>
      </c>
      <c r="I240" s="219"/>
      <c r="J240" s="216"/>
      <c r="K240" s="216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173</v>
      </c>
      <c r="AU240" s="224" t="s">
        <v>87</v>
      </c>
      <c r="AV240" s="15" t="s">
        <v>84</v>
      </c>
      <c r="AW240" s="15" t="s">
        <v>36</v>
      </c>
      <c r="AX240" s="15" t="s">
        <v>76</v>
      </c>
      <c r="AY240" s="224" t="s">
        <v>162</v>
      </c>
    </row>
    <row r="241" spans="1:65" s="13" customFormat="1" ht="10.199999999999999">
      <c r="B241" s="192"/>
      <c r="C241" s="193"/>
      <c r="D241" s="194" t="s">
        <v>173</v>
      </c>
      <c r="E241" s="195" t="s">
        <v>28</v>
      </c>
      <c r="F241" s="196" t="s">
        <v>1282</v>
      </c>
      <c r="G241" s="193"/>
      <c r="H241" s="197">
        <v>201.55</v>
      </c>
      <c r="I241" s="198"/>
      <c r="J241" s="193"/>
      <c r="K241" s="193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173</v>
      </c>
      <c r="AU241" s="203" t="s">
        <v>87</v>
      </c>
      <c r="AV241" s="13" t="s">
        <v>87</v>
      </c>
      <c r="AW241" s="13" t="s">
        <v>36</v>
      </c>
      <c r="AX241" s="13" t="s">
        <v>76</v>
      </c>
      <c r="AY241" s="203" t="s">
        <v>162</v>
      </c>
    </row>
    <row r="242" spans="1:65" s="14" customFormat="1" ht="10.199999999999999">
      <c r="B242" s="204"/>
      <c r="C242" s="205"/>
      <c r="D242" s="194" t="s">
        <v>173</v>
      </c>
      <c r="E242" s="206" t="s">
        <v>28</v>
      </c>
      <c r="F242" s="207" t="s">
        <v>176</v>
      </c>
      <c r="G242" s="205"/>
      <c r="H242" s="208">
        <v>201.55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173</v>
      </c>
      <c r="AU242" s="214" t="s">
        <v>87</v>
      </c>
      <c r="AV242" s="14" t="s">
        <v>169</v>
      </c>
      <c r="AW242" s="14" t="s">
        <v>36</v>
      </c>
      <c r="AX242" s="14" t="s">
        <v>84</v>
      </c>
      <c r="AY242" s="214" t="s">
        <v>162</v>
      </c>
    </row>
    <row r="243" spans="1:65" s="2" customFormat="1" ht="22.2" customHeight="1">
      <c r="A243" s="35"/>
      <c r="B243" s="36"/>
      <c r="C243" s="174" t="s">
        <v>378</v>
      </c>
      <c r="D243" s="174" t="s">
        <v>164</v>
      </c>
      <c r="E243" s="175" t="s">
        <v>730</v>
      </c>
      <c r="F243" s="176" t="s">
        <v>731</v>
      </c>
      <c r="G243" s="177" t="s">
        <v>217</v>
      </c>
      <c r="H243" s="178">
        <v>946.85</v>
      </c>
      <c r="I243" s="179"/>
      <c r="J243" s="180">
        <f>ROUND(I243*H243,2)</f>
        <v>0</v>
      </c>
      <c r="K243" s="176" t="s">
        <v>168</v>
      </c>
      <c r="L243" s="40"/>
      <c r="M243" s="181" t="s">
        <v>28</v>
      </c>
      <c r="N243" s="182" t="s">
        <v>47</v>
      </c>
      <c r="O243" s="65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169</v>
      </c>
      <c r="AT243" s="185" t="s">
        <v>164</v>
      </c>
      <c r="AU243" s="185" t="s">
        <v>87</v>
      </c>
      <c r="AY243" s="18" t="s">
        <v>162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84</v>
      </c>
      <c r="BK243" s="186">
        <f>ROUND(I243*H243,2)</f>
        <v>0</v>
      </c>
      <c r="BL243" s="18" t="s">
        <v>169</v>
      </c>
      <c r="BM243" s="185" t="s">
        <v>1283</v>
      </c>
    </row>
    <row r="244" spans="1:65" s="2" customFormat="1" ht="10.199999999999999">
      <c r="A244" s="35"/>
      <c r="B244" s="36"/>
      <c r="C244" s="37"/>
      <c r="D244" s="187" t="s">
        <v>171</v>
      </c>
      <c r="E244" s="37"/>
      <c r="F244" s="188" t="s">
        <v>733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171</v>
      </c>
      <c r="AU244" s="18" t="s">
        <v>87</v>
      </c>
    </row>
    <row r="245" spans="1:65" s="15" customFormat="1" ht="10.199999999999999">
      <c r="B245" s="215"/>
      <c r="C245" s="216"/>
      <c r="D245" s="194" t="s">
        <v>173</v>
      </c>
      <c r="E245" s="217" t="s">
        <v>28</v>
      </c>
      <c r="F245" s="218" t="s">
        <v>1274</v>
      </c>
      <c r="G245" s="216"/>
      <c r="H245" s="217" t="s">
        <v>28</v>
      </c>
      <c r="I245" s="219"/>
      <c r="J245" s="216"/>
      <c r="K245" s="216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173</v>
      </c>
      <c r="AU245" s="224" t="s">
        <v>87</v>
      </c>
      <c r="AV245" s="15" t="s">
        <v>84</v>
      </c>
      <c r="AW245" s="15" t="s">
        <v>36</v>
      </c>
      <c r="AX245" s="15" t="s">
        <v>76</v>
      </c>
      <c r="AY245" s="224" t="s">
        <v>162</v>
      </c>
    </row>
    <row r="246" spans="1:65" s="13" customFormat="1" ht="10.199999999999999">
      <c r="B246" s="192"/>
      <c r="C246" s="193"/>
      <c r="D246" s="194" t="s">
        <v>173</v>
      </c>
      <c r="E246" s="195" t="s">
        <v>28</v>
      </c>
      <c r="F246" s="196" t="s">
        <v>1275</v>
      </c>
      <c r="G246" s="193"/>
      <c r="H246" s="197">
        <v>704.5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173</v>
      </c>
      <c r="AU246" s="203" t="s">
        <v>87</v>
      </c>
      <c r="AV246" s="13" t="s">
        <v>87</v>
      </c>
      <c r="AW246" s="13" t="s">
        <v>36</v>
      </c>
      <c r="AX246" s="13" t="s">
        <v>76</v>
      </c>
      <c r="AY246" s="203" t="s">
        <v>162</v>
      </c>
    </row>
    <row r="247" spans="1:65" s="15" customFormat="1" ht="10.199999999999999">
      <c r="B247" s="215"/>
      <c r="C247" s="216"/>
      <c r="D247" s="194" t="s">
        <v>173</v>
      </c>
      <c r="E247" s="217" t="s">
        <v>28</v>
      </c>
      <c r="F247" s="218" t="s">
        <v>1281</v>
      </c>
      <c r="G247" s="216"/>
      <c r="H247" s="217" t="s">
        <v>28</v>
      </c>
      <c r="I247" s="219"/>
      <c r="J247" s="216"/>
      <c r="K247" s="216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173</v>
      </c>
      <c r="AU247" s="224" t="s">
        <v>87</v>
      </c>
      <c r="AV247" s="15" t="s">
        <v>84</v>
      </c>
      <c r="AW247" s="15" t="s">
        <v>36</v>
      </c>
      <c r="AX247" s="15" t="s">
        <v>76</v>
      </c>
      <c r="AY247" s="224" t="s">
        <v>162</v>
      </c>
    </row>
    <row r="248" spans="1:65" s="13" customFormat="1" ht="10.199999999999999">
      <c r="B248" s="192"/>
      <c r="C248" s="193"/>
      <c r="D248" s="194" t="s">
        <v>173</v>
      </c>
      <c r="E248" s="195" t="s">
        <v>28</v>
      </c>
      <c r="F248" s="196" t="s">
        <v>1282</v>
      </c>
      <c r="G248" s="193"/>
      <c r="H248" s="197">
        <v>201.55</v>
      </c>
      <c r="I248" s="198"/>
      <c r="J248" s="193"/>
      <c r="K248" s="193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173</v>
      </c>
      <c r="AU248" s="203" t="s">
        <v>87</v>
      </c>
      <c r="AV248" s="13" t="s">
        <v>87</v>
      </c>
      <c r="AW248" s="13" t="s">
        <v>36</v>
      </c>
      <c r="AX248" s="13" t="s">
        <v>76</v>
      </c>
      <c r="AY248" s="203" t="s">
        <v>162</v>
      </c>
    </row>
    <row r="249" spans="1:65" s="15" customFormat="1" ht="10.199999999999999">
      <c r="B249" s="215"/>
      <c r="C249" s="216"/>
      <c r="D249" s="194" t="s">
        <v>173</v>
      </c>
      <c r="E249" s="217" t="s">
        <v>28</v>
      </c>
      <c r="F249" s="218" t="s">
        <v>1276</v>
      </c>
      <c r="G249" s="216"/>
      <c r="H249" s="217" t="s">
        <v>28</v>
      </c>
      <c r="I249" s="219"/>
      <c r="J249" s="216"/>
      <c r="K249" s="216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173</v>
      </c>
      <c r="AU249" s="224" t="s">
        <v>87</v>
      </c>
      <c r="AV249" s="15" t="s">
        <v>84</v>
      </c>
      <c r="AW249" s="15" t="s">
        <v>36</v>
      </c>
      <c r="AX249" s="15" t="s">
        <v>76</v>
      </c>
      <c r="AY249" s="224" t="s">
        <v>162</v>
      </c>
    </row>
    <row r="250" spans="1:65" s="13" customFormat="1" ht="10.199999999999999">
      <c r="B250" s="192"/>
      <c r="C250" s="193"/>
      <c r="D250" s="194" t="s">
        <v>173</v>
      </c>
      <c r="E250" s="195" t="s">
        <v>28</v>
      </c>
      <c r="F250" s="196" t="s">
        <v>1277</v>
      </c>
      <c r="G250" s="193"/>
      <c r="H250" s="197">
        <v>8.3000000000000007</v>
      </c>
      <c r="I250" s="198"/>
      <c r="J250" s="193"/>
      <c r="K250" s="193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173</v>
      </c>
      <c r="AU250" s="203" t="s">
        <v>87</v>
      </c>
      <c r="AV250" s="13" t="s">
        <v>87</v>
      </c>
      <c r="AW250" s="13" t="s">
        <v>36</v>
      </c>
      <c r="AX250" s="13" t="s">
        <v>76</v>
      </c>
      <c r="AY250" s="203" t="s">
        <v>162</v>
      </c>
    </row>
    <row r="251" spans="1:65" s="15" customFormat="1" ht="10.199999999999999">
      <c r="B251" s="215"/>
      <c r="C251" s="216"/>
      <c r="D251" s="194" t="s">
        <v>173</v>
      </c>
      <c r="E251" s="217" t="s">
        <v>28</v>
      </c>
      <c r="F251" s="218" t="s">
        <v>1278</v>
      </c>
      <c r="G251" s="216"/>
      <c r="H251" s="217" t="s">
        <v>28</v>
      </c>
      <c r="I251" s="219"/>
      <c r="J251" s="216"/>
      <c r="K251" s="216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173</v>
      </c>
      <c r="AU251" s="224" t="s">
        <v>87</v>
      </c>
      <c r="AV251" s="15" t="s">
        <v>84</v>
      </c>
      <c r="AW251" s="15" t="s">
        <v>36</v>
      </c>
      <c r="AX251" s="15" t="s">
        <v>76</v>
      </c>
      <c r="AY251" s="224" t="s">
        <v>162</v>
      </c>
    </row>
    <row r="252" spans="1:65" s="13" customFormat="1" ht="10.199999999999999">
      <c r="B252" s="192"/>
      <c r="C252" s="193"/>
      <c r="D252" s="194" t="s">
        <v>173</v>
      </c>
      <c r="E252" s="195" t="s">
        <v>28</v>
      </c>
      <c r="F252" s="196" t="s">
        <v>1279</v>
      </c>
      <c r="G252" s="193"/>
      <c r="H252" s="197">
        <v>32.5</v>
      </c>
      <c r="I252" s="198"/>
      <c r="J252" s="193"/>
      <c r="K252" s="193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173</v>
      </c>
      <c r="AU252" s="203" t="s">
        <v>87</v>
      </c>
      <c r="AV252" s="13" t="s">
        <v>87</v>
      </c>
      <c r="AW252" s="13" t="s">
        <v>36</v>
      </c>
      <c r="AX252" s="13" t="s">
        <v>76</v>
      </c>
      <c r="AY252" s="203" t="s">
        <v>162</v>
      </c>
    </row>
    <row r="253" spans="1:65" s="14" customFormat="1" ht="10.199999999999999">
      <c r="B253" s="204"/>
      <c r="C253" s="205"/>
      <c r="D253" s="194" t="s">
        <v>173</v>
      </c>
      <c r="E253" s="206" t="s">
        <v>28</v>
      </c>
      <c r="F253" s="207" t="s">
        <v>176</v>
      </c>
      <c r="G253" s="205"/>
      <c r="H253" s="208">
        <v>946.85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173</v>
      </c>
      <c r="AU253" s="214" t="s">
        <v>87</v>
      </c>
      <c r="AV253" s="14" t="s">
        <v>169</v>
      </c>
      <c r="AW253" s="14" t="s">
        <v>36</v>
      </c>
      <c r="AX253" s="14" t="s">
        <v>84</v>
      </c>
      <c r="AY253" s="214" t="s">
        <v>162</v>
      </c>
    </row>
    <row r="254" spans="1:65" s="2" customFormat="1" ht="22.2" customHeight="1">
      <c r="A254" s="35"/>
      <c r="B254" s="36"/>
      <c r="C254" s="174" t="s">
        <v>383</v>
      </c>
      <c r="D254" s="174" t="s">
        <v>164</v>
      </c>
      <c r="E254" s="175" t="s">
        <v>734</v>
      </c>
      <c r="F254" s="176" t="s">
        <v>735</v>
      </c>
      <c r="G254" s="177" t="s">
        <v>217</v>
      </c>
      <c r="H254" s="178">
        <v>74.25</v>
      </c>
      <c r="I254" s="179"/>
      <c r="J254" s="180">
        <f>ROUND(I254*H254,2)</f>
        <v>0</v>
      </c>
      <c r="K254" s="176" t="s">
        <v>168</v>
      </c>
      <c r="L254" s="40"/>
      <c r="M254" s="181" t="s">
        <v>28</v>
      </c>
      <c r="N254" s="182" t="s">
        <v>47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169</v>
      </c>
      <c r="AT254" s="185" t="s">
        <v>164</v>
      </c>
      <c r="AU254" s="185" t="s">
        <v>87</v>
      </c>
      <c r="AY254" s="18" t="s">
        <v>162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84</v>
      </c>
      <c r="BK254" s="186">
        <f>ROUND(I254*H254,2)</f>
        <v>0</v>
      </c>
      <c r="BL254" s="18" t="s">
        <v>169</v>
      </c>
      <c r="BM254" s="185" t="s">
        <v>1284</v>
      </c>
    </row>
    <row r="255" spans="1:65" s="2" customFormat="1" ht="10.199999999999999">
      <c r="A255" s="35"/>
      <c r="B255" s="36"/>
      <c r="C255" s="37"/>
      <c r="D255" s="187" t="s">
        <v>171</v>
      </c>
      <c r="E255" s="37"/>
      <c r="F255" s="188" t="s">
        <v>737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171</v>
      </c>
      <c r="AU255" s="18" t="s">
        <v>87</v>
      </c>
    </row>
    <row r="256" spans="1:65" s="15" customFormat="1" ht="10.199999999999999">
      <c r="B256" s="215"/>
      <c r="C256" s="216"/>
      <c r="D256" s="194" t="s">
        <v>173</v>
      </c>
      <c r="E256" s="217" t="s">
        <v>28</v>
      </c>
      <c r="F256" s="218" t="s">
        <v>738</v>
      </c>
      <c r="G256" s="216"/>
      <c r="H256" s="217" t="s">
        <v>28</v>
      </c>
      <c r="I256" s="219"/>
      <c r="J256" s="216"/>
      <c r="K256" s="216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173</v>
      </c>
      <c r="AU256" s="224" t="s">
        <v>87</v>
      </c>
      <c r="AV256" s="15" t="s">
        <v>84</v>
      </c>
      <c r="AW256" s="15" t="s">
        <v>36</v>
      </c>
      <c r="AX256" s="15" t="s">
        <v>76</v>
      </c>
      <c r="AY256" s="224" t="s">
        <v>162</v>
      </c>
    </row>
    <row r="257" spans="1:65" s="13" customFormat="1" ht="10.199999999999999">
      <c r="B257" s="192"/>
      <c r="C257" s="193"/>
      <c r="D257" s="194" t="s">
        <v>173</v>
      </c>
      <c r="E257" s="195" t="s">
        <v>28</v>
      </c>
      <c r="F257" s="196" t="s">
        <v>1285</v>
      </c>
      <c r="G257" s="193"/>
      <c r="H257" s="197">
        <v>14.4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173</v>
      </c>
      <c r="AU257" s="203" t="s">
        <v>87</v>
      </c>
      <c r="AV257" s="13" t="s">
        <v>87</v>
      </c>
      <c r="AW257" s="13" t="s">
        <v>36</v>
      </c>
      <c r="AX257" s="13" t="s">
        <v>76</v>
      </c>
      <c r="AY257" s="203" t="s">
        <v>162</v>
      </c>
    </row>
    <row r="258" spans="1:65" s="15" customFormat="1" ht="10.199999999999999">
      <c r="B258" s="215"/>
      <c r="C258" s="216"/>
      <c r="D258" s="194" t="s">
        <v>173</v>
      </c>
      <c r="E258" s="217" t="s">
        <v>28</v>
      </c>
      <c r="F258" s="218" t="s">
        <v>1286</v>
      </c>
      <c r="G258" s="216"/>
      <c r="H258" s="217" t="s">
        <v>28</v>
      </c>
      <c r="I258" s="219"/>
      <c r="J258" s="216"/>
      <c r="K258" s="216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173</v>
      </c>
      <c r="AU258" s="224" t="s">
        <v>87</v>
      </c>
      <c r="AV258" s="15" t="s">
        <v>84</v>
      </c>
      <c r="AW258" s="15" t="s">
        <v>36</v>
      </c>
      <c r="AX258" s="15" t="s">
        <v>76</v>
      </c>
      <c r="AY258" s="224" t="s">
        <v>162</v>
      </c>
    </row>
    <row r="259" spans="1:65" s="13" customFormat="1" ht="10.199999999999999">
      <c r="B259" s="192"/>
      <c r="C259" s="193"/>
      <c r="D259" s="194" t="s">
        <v>173</v>
      </c>
      <c r="E259" s="195" t="s">
        <v>28</v>
      </c>
      <c r="F259" s="196" t="s">
        <v>1287</v>
      </c>
      <c r="G259" s="193"/>
      <c r="H259" s="197">
        <v>59.85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173</v>
      </c>
      <c r="AU259" s="203" t="s">
        <v>87</v>
      </c>
      <c r="AV259" s="13" t="s">
        <v>87</v>
      </c>
      <c r="AW259" s="13" t="s">
        <v>36</v>
      </c>
      <c r="AX259" s="13" t="s">
        <v>76</v>
      </c>
      <c r="AY259" s="203" t="s">
        <v>162</v>
      </c>
    </row>
    <row r="260" spans="1:65" s="14" customFormat="1" ht="10.199999999999999">
      <c r="B260" s="204"/>
      <c r="C260" s="205"/>
      <c r="D260" s="194" t="s">
        <v>173</v>
      </c>
      <c r="E260" s="206" t="s">
        <v>28</v>
      </c>
      <c r="F260" s="207" t="s">
        <v>176</v>
      </c>
      <c r="G260" s="205"/>
      <c r="H260" s="208">
        <v>74.25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173</v>
      </c>
      <c r="AU260" s="214" t="s">
        <v>87</v>
      </c>
      <c r="AV260" s="14" t="s">
        <v>169</v>
      </c>
      <c r="AW260" s="14" t="s">
        <v>36</v>
      </c>
      <c r="AX260" s="14" t="s">
        <v>84</v>
      </c>
      <c r="AY260" s="214" t="s">
        <v>162</v>
      </c>
    </row>
    <row r="261" spans="1:65" s="2" customFormat="1" ht="45" customHeight="1">
      <c r="A261" s="35"/>
      <c r="B261" s="36"/>
      <c r="C261" s="174" t="s">
        <v>387</v>
      </c>
      <c r="D261" s="174" t="s">
        <v>164</v>
      </c>
      <c r="E261" s="175" t="s">
        <v>750</v>
      </c>
      <c r="F261" s="176" t="s">
        <v>751</v>
      </c>
      <c r="G261" s="177" t="s">
        <v>217</v>
      </c>
      <c r="H261" s="178">
        <v>745.3</v>
      </c>
      <c r="I261" s="179"/>
      <c r="J261" s="180">
        <f>ROUND(I261*H261,2)</f>
        <v>0</v>
      </c>
      <c r="K261" s="176" t="s">
        <v>168</v>
      </c>
      <c r="L261" s="40"/>
      <c r="M261" s="181" t="s">
        <v>28</v>
      </c>
      <c r="N261" s="182" t="s">
        <v>47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169</v>
      </c>
      <c r="AT261" s="185" t="s">
        <v>164</v>
      </c>
      <c r="AU261" s="185" t="s">
        <v>87</v>
      </c>
      <c r="AY261" s="18" t="s">
        <v>162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84</v>
      </c>
      <c r="BK261" s="186">
        <f>ROUND(I261*H261,2)</f>
        <v>0</v>
      </c>
      <c r="BL261" s="18" t="s">
        <v>169</v>
      </c>
      <c r="BM261" s="185" t="s">
        <v>1288</v>
      </c>
    </row>
    <row r="262" spans="1:65" s="2" customFormat="1" ht="10.199999999999999">
      <c r="A262" s="35"/>
      <c r="B262" s="36"/>
      <c r="C262" s="37"/>
      <c r="D262" s="187" t="s">
        <v>171</v>
      </c>
      <c r="E262" s="37"/>
      <c r="F262" s="188" t="s">
        <v>753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171</v>
      </c>
      <c r="AU262" s="18" t="s">
        <v>87</v>
      </c>
    </row>
    <row r="263" spans="1:65" s="15" customFormat="1" ht="10.199999999999999">
      <c r="B263" s="215"/>
      <c r="C263" s="216"/>
      <c r="D263" s="194" t="s">
        <v>173</v>
      </c>
      <c r="E263" s="217" t="s">
        <v>28</v>
      </c>
      <c r="F263" s="218" t="s">
        <v>1274</v>
      </c>
      <c r="G263" s="216"/>
      <c r="H263" s="217" t="s">
        <v>28</v>
      </c>
      <c r="I263" s="219"/>
      <c r="J263" s="216"/>
      <c r="K263" s="216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173</v>
      </c>
      <c r="AU263" s="224" t="s">
        <v>87</v>
      </c>
      <c r="AV263" s="15" t="s">
        <v>84</v>
      </c>
      <c r="AW263" s="15" t="s">
        <v>36</v>
      </c>
      <c r="AX263" s="15" t="s">
        <v>76</v>
      </c>
      <c r="AY263" s="224" t="s">
        <v>162</v>
      </c>
    </row>
    <row r="264" spans="1:65" s="13" customFormat="1" ht="10.199999999999999">
      <c r="B264" s="192"/>
      <c r="C264" s="193"/>
      <c r="D264" s="194" t="s">
        <v>173</v>
      </c>
      <c r="E264" s="195" t="s">
        <v>28</v>
      </c>
      <c r="F264" s="196" t="s">
        <v>1275</v>
      </c>
      <c r="G264" s="193"/>
      <c r="H264" s="197">
        <v>704.5</v>
      </c>
      <c r="I264" s="198"/>
      <c r="J264" s="193"/>
      <c r="K264" s="193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173</v>
      </c>
      <c r="AU264" s="203" t="s">
        <v>87</v>
      </c>
      <c r="AV264" s="13" t="s">
        <v>87</v>
      </c>
      <c r="AW264" s="13" t="s">
        <v>36</v>
      </c>
      <c r="AX264" s="13" t="s">
        <v>76</v>
      </c>
      <c r="AY264" s="203" t="s">
        <v>162</v>
      </c>
    </row>
    <row r="265" spans="1:65" s="15" customFormat="1" ht="10.199999999999999">
      <c r="B265" s="215"/>
      <c r="C265" s="216"/>
      <c r="D265" s="194" t="s">
        <v>173</v>
      </c>
      <c r="E265" s="217" t="s">
        <v>28</v>
      </c>
      <c r="F265" s="218" t="s">
        <v>1276</v>
      </c>
      <c r="G265" s="216"/>
      <c r="H265" s="217" t="s">
        <v>28</v>
      </c>
      <c r="I265" s="219"/>
      <c r="J265" s="216"/>
      <c r="K265" s="216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173</v>
      </c>
      <c r="AU265" s="224" t="s">
        <v>87</v>
      </c>
      <c r="AV265" s="15" t="s">
        <v>84</v>
      </c>
      <c r="AW265" s="15" t="s">
        <v>36</v>
      </c>
      <c r="AX265" s="15" t="s">
        <v>76</v>
      </c>
      <c r="AY265" s="224" t="s">
        <v>162</v>
      </c>
    </row>
    <row r="266" spans="1:65" s="13" customFormat="1" ht="10.199999999999999">
      <c r="B266" s="192"/>
      <c r="C266" s="193"/>
      <c r="D266" s="194" t="s">
        <v>173</v>
      </c>
      <c r="E266" s="195" t="s">
        <v>28</v>
      </c>
      <c r="F266" s="196" t="s">
        <v>1277</v>
      </c>
      <c r="G266" s="193"/>
      <c r="H266" s="197">
        <v>8.3000000000000007</v>
      </c>
      <c r="I266" s="198"/>
      <c r="J266" s="193"/>
      <c r="K266" s="193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173</v>
      </c>
      <c r="AU266" s="203" t="s">
        <v>87</v>
      </c>
      <c r="AV266" s="13" t="s">
        <v>87</v>
      </c>
      <c r="AW266" s="13" t="s">
        <v>36</v>
      </c>
      <c r="AX266" s="13" t="s">
        <v>76</v>
      </c>
      <c r="AY266" s="203" t="s">
        <v>162</v>
      </c>
    </row>
    <row r="267" spans="1:65" s="15" customFormat="1" ht="10.199999999999999">
      <c r="B267" s="215"/>
      <c r="C267" s="216"/>
      <c r="D267" s="194" t="s">
        <v>173</v>
      </c>
      <c r="E267" s="217" t="s">
        <v>28</v>
      </c>
      <c r="F267" s="218" t="s">
        <v>1278</v>
      </c>
      <c r="G267" s="216"/>
      <c r="H267" s="217" t="s">
        <v>28</v>
      </c>
      <c r="I267" s="219"/>
      <c r="J267" s="216"/>
      <c r="K267" s="216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173</v>
      </c>
      <c r="AU267" s="224" t="s">
        <v>87</v>
      </c>
      <c r="AV267" s="15" t="s">
        <v>84</v>
      </c>
      <c r="AW267" s="15" t="s">
        <v>36</v>
      </c>
      <c r="AX267" s="15" t="s">
        <v>76</v>
      </c>
      <c r="AY267" s="224" t="s">
        <v>162</v>
      </c>
    </row>
    <row r="268" spans="1:65" s="13" customFormat="1" ht="10.199999999999999">
      <c r="B268" s="192"/>
      <c r="C268" s="193"/>
      <c r="D268" s="194" t="s">
        <v>173</v>
      </c>
      <c r="E268" s="195" t="s">
        <v>28</v>
      </c>
      <c r="F268" s="196" t="s">
        <v>1279</v>
      </c>
      <c r="G268" s="193"/>
      <c r="H268" s="197">
        <v>32.5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173</v>
      </c>
      <c r="AU268" s="203" t="s">
        <v>87</v>
      </c>
      <c r="AV268" s="13" t="s">
        <v>87</v>
      </c>
      <c r="AW268" s="13" t="s">
        <v>36</v>
      </c>
      <c r="AX268" s="13" t="s">
        <v>76</v>
      </c>
      <c r="AY268" s="203" t="s">
        <v>162</v>
      </c>
    </row>
    <row r="269" spans="1:65" s="14" customFormat="1" ht="10.199999999999999">
      <c r="B269" s="204"/>
      <c r="C269" s="205"/>
      <c r="D269" s="194" t="s">
        <v>173</v>
      </c>
      <c r="E269" s="206" t="s">
        <v>28</v>
      </c>
      <c r="F269" s="207" t="s">
        <v>176</v>
      </c>
      <c r="G269" s="205"/>
      <c r="H269" s="208">
        <v>745.3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173</v>
      </c>
      <c r="AU269" s="214" t="s">
        <v>87</v>
      </c>
      <c r="AV269" s="14" t="s">
        <v>169</v>
      </c>
      <c r="AW269" s="14" t="s">
        <v>36</v>
      </c>
      <c r="AX269" s="14" t="s">
        <v>84</v>
      </c>
      <c r="AY269" s="214" t="s">
        <v>162</v>
      </c>
    </row>
    <row r="270" spans="1:65" s="2" customFormat="1" ht="22.2" customHeight="1">
      <c r="A270" s="35"/>
      <c r="B270" s="36"/>
      <c r="C270" s="174" t="s">
        <v>394</v>
      </c>
      <c r="D270" s="174" t="s">
        <v>164</v>
      </c>
      <c r="E270" s="175" t="s">
        <v>758</v>
      </c>
      <c r="F270" s="176" t="s">
        <v>759</v>
      </c>
      <c r="G270" s="177" t="s">
        <v>217</v>
      </c>
      <c r="H270" s="178">
        <v>745.3</v>
      </c>
      <c r="I270" s="179"/>
      <c r="J270" s="180">
        <f>ROUND(I270*H270,2)</f>
        <v>0</v>
      </c>
      <c r="K270" s="176" t="s">
        <v>168</v>
      </c>
      <c r="L270" s="40"/>
      <c r="M270" s="181" t="s">
        <v>28</v>
      </c>
      <c r="N270" s="182" t="s">
        <v>47</v>
      </c>
      <c r="O270" s="65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169</v>
      </c>
      <c r="AT270" s="185" t="s">
        <v>164</v>
      </c>
      <c r="AU270" s="185" t="s">
        <v>87</v>
      </c>
      <c r="AY270" s="18" t="s">
        <v>162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84</v>
      </c>
      <c r="BK270" s="186">
        <f>ROUND(I270*H270,2)</f>
        <v>0</v>
      </c>
      <c r="BL270" s="18" t="s">
        <v>169</v>
      </c>
      <c r="BM270" s="185" t="s">
        <v>1289</v>
      </c>
    </row>
    <row r="271" spans="1:65" s="2" customFormat="1" ht="10.199999999999999">
      <c r="A271" s="35"/>
      <c r="B271" s="36"/>
      <c r="C271" s="37"/>
      <c r="D271" s="187" t="s">
        <v>171</v>
      </c>
      <c r="E271" s="37"/>
      <c r="F271" s="188" t="s">
        <v>761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171</v>
      </c>
      <c r="AU271" s="18" t="s">
        <v>87</v>
      </c>
    </row>
    <row r="272" spans="1:65" s="15" customFormat="1" ht="10.199999999999999">
      <c r="B272" s="215"/>
      <c r="C272" s="216"/>
      <c r="D272" s="194" t="s">
        <v>173</v>
      </c>
      <c r="E272" s="217" t="s">
        <v>28</v>
      </c>
      <c r="F272" s="218" t="s">
        <v>1274</v>
      </c>
      <c r="G272" s="216"/>
      <c r="H272" s="217" t="s">
        <v>28</v>
      </c>
      <c r="I272" s="219"/>
      <c r="J272" s="216"/>
      <c r="K272" s="216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173</v>
      </c>
      <c r="AU272" s="224" t="s">
        <v>87</v>
      </c>
      <c r="AV272" s="15" t="s">
        <v>84</v>
      </c>
      <c r="AW272" s="15" t="s">
        <v>36</v>
      </c>
      <c r="AX272" s="15" t="s">
        <v>76</v>
      </c>
      <c r="AY272" s="224" t="s">
        <v>162</v>
      </c>
    </row>
    <row r="273" spans="1:65" s="13" customFormat="1" ht="10.199999999999999">
      <c r="B273" s="192"/>
      <c r="C273" s="193"/>
      <c r="D273" s="194" t="s">
        <v>173</v>
      </c>
      <c r="E273" s="195" t="s">
        <v>28</v>
      </c>
      <c r="F273" s="196" t="s">
        <v>1275</v>
      </c>
      <c r="G273" s="193"/>
      <c r="H273" s="197">
        <v>704.5</v>
      </c>
      <c r="I273" s="198"/>
      <c r="J273" s="193"/>
      <c r="K273" s="193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173</v>
      </c>
      <c r="AU273" s="203" t="s">
        <v>87</v>
      </c>
      <c r="AV273" s="13" t="s">
        <v>87</v>
      </c>
      <c r="AW273" s="13" t="s">
        <v>36</v>
      </c>
      <c r="AX273" s="13" t="s">
        <v>76</v>
      </c>
      <c r="AY273" s="203" t="s">
        <v>162</v>
      </c>
    </row>
    <row r="274" spans="1:65" s="15" customFormat="1" ht="10.199999999999999">
      <c r="B274" s="215"/>
      <c r="C274" s="216"/>
      <c r="D274" s="194" t="s">
        <v>173</v>
      </c>
      <c r="E274" s="217" t="s">
        <v>28</v>
      </c>
      <c r="F274" s="218" t="s">
        <v>1276</v>
      </c>
      <c r="G274" s="216"/>
      <c r="H274" s="217" t="s">
        <v>28</v>
      </c>
      <c r="I274" s="219"/>
      <c r="J274" s="216"/>
      <c r="K274" s="216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173</v>
      </c>
      <c r="AU274" s="224" t="s">
        <v>87</v>
      </c>
      <c r="AV274" s="15" t="s">
        <v>84</v>
      </c>
      <c r="AW274" s="15" t="s">
        <v>36</v>
      </c>
      <c r="AX274" s="15" t="s">
        <v>76</v>
      </c>
      <c r="AY274" s="224" t="s">
        <v>162</v>
      </c>
    </row>
    <row r="275" spans="1:65" s="13" customFormat="1" ht="10.199999999999999">
      <c r="B275" s="192"/>
      <c r="C275" s="193"/>
      <c r="D275" s="194" t="s">
        <v>173</v>
      </c>
      <c r="E275" s="195" t="s">
        <v>28</v>
      </c>
      <c r="F275" s="196" t="s">
        <v>1277</v>
      </c>
      <c r="G275" s="193"/>
      <c r="H275" s="197">
        <v>8.3000000000000007</v>
      </c>
      <c r="I275" s="198"/>
      <c r="J275" s="193"/>
      <c r="K275" s="193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173</v>
      </c>
      <c r="AU275" s="203" t="s">
        <v>87</v>
      </c>
      <c r="AV275" s="13" t="s">
        <v>87</v>
      </c>
      <c r="AW275" s="13" t="s">
        <v>36</v>
      </c>
      <c r="AX275" s="13" t="s">
        <v>76</v>
      </c>
      <c r="AY275" s="203" t="s">
        <v>162</v>
      </c>
    </row>
    <row r="276" spans="1:65" s="15" customFormat="1" ht="10.199999999999999">
      <c r="B276" s="215"/>
      <c r="C276" s="216"/>
      <c r="D276" s="194" t="s">
        <v>173</v>
      </c>
      <c r="E276" s="217" t="s">
        <v>28</v>
      </c>
      <c r="F276" s="218" t="s">
        <v>1278</v>
      </c>
      <c r="G276" s="216"/>
      <c r="H276" s="217" t="s">
        <v>28</v>
      </c>
      <c r="I276" s="219"/>
      <c r="J276" s="216"/>
      <c r="K276" s="216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173</v>
      </c>
      <c r="AU276" s="224" t="s">
        <v>87</v>
      </c>
      <c r="AV276" s="15" t="s">
        <v>84</v>
      </c>
      <c r="AW276" s="15" t="s">
        <v>36</v>
      </c>
      <c r="AX276" s="15" t="s">
        <v>76</v>
      </c>
      <c r="AY276" s="224" t="s">
        <v>162</v>
      </c>
    </row>
    <row r="277" spans="1:65" s="13" customFormat="1" ht="10.199999999999999">
      <c r="B277" s="192"/>
      <c r="C277" s="193"/>
      <c r="D277" s="194" t="s">
        <v>173</v>
      </c>
      <c r="E277" s="195" t="s">
        <v>28</v>
      </c>
      <c r="F277" s="196" t="s">
        <v>1279</v>
      </c>
      <c r="G277" s="193"/>
      <c r="H277" s="197">
        <v>32.5</v>
      </c>
      <c r="I277" s="198"/>
      <c r="J277" s="193"/>
      <c r="K277" s="193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173</v>
      </c>
      <c r="AU277" s="203" t="s">
        <v>87</v>
      </c>
      <c r="AV277" s="13" t="s">
        <v>87</v>
      </c>
      <c r="AW277" s="13" t="s">
        <v>36</v>
      </c>
      <c r="AX277" s="13" t="s">
        <v>76</v>
      </c>
      <c r="AY277" s="203" t="s">
        <v>162</v>
      </c>
    </row>
    <row r="278" spans="1:65" s="14" customFormat="1" ht="10.199999999999999">
      <c r="B278" s="204"/>
      <c r="C278" s="205"/>
      <c r="D278" s="194" t="s">
        <v>173</v>
      </c>
      <c r="E278" s="206" t="s">
        <v>28</v>
      </c>
      <c r="F278" s="207" t="s">
        <v>176</v>
      </c>
      <c r="G278" s="205"/>
      <c r="H278" s="208">
        <v>745.3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173</v>
      </c>
      <c r="AU278" s="214" t="s">
        <v>87</v>
      </c>
      <c r="AV278" s="14" t="s">
        <v>169</v>
      </c>
      <c r="AW278" s="14" t="s">
        <v>36</v>
      </c>
      <c r="AX278" s="14" t="s">
        <v>84</v>
      </c>
      <c r="AY278" s="214" t="s">
        <v>162</v>
      </c>
    </row>
    <row r="279" spans="1:65" s="2" customFormat="1" ht="40.200000000000003" customHeight="1">
      <c r="A279" s="35"/>
      <c r="B279" s="36"/>
      <c r="C279" s="174" t="s">
        <v>398</v>
      </c>
      <c r="D279" s="174" t="s">
        <v>164</v>
      </c>
      <c r="E279" s="175" t="s">
        <v>762</v>
      </c>
      <c r="F279" s="176" t="s">
        <v>763</v>
      </c>
      <c r="G279" s="177" t="s">
        <v>217</v>
      </c>
      <c r="H279" s="178">
        <v>745.3</v>
      </c>
      <c r="I279" s="179"/>
      <c r="J279" s="180">
        <f>ROUND(I279*H279,2)</f>
        <v>0</v>
      </c>
      <c r="K279" s="176" t="s">
        <v>168</v>
      </c>
      <c r="L279" s="40"/>
      <c r="M279" s="181" t="s">
        <v>28</v>
      </c>
      <c r="N279" s="182" t="s">
        <v>47</v>
      </c>
      <c r="O279" s="65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169</v>
      </c>
      <c r="AT279" s="185" t="s">
        <v>164</v>
      </c>
      <c r="AU279" s="185" t="s">
        <v>87</v>
      </c>
      <c r="AY279" s="18" t="s">
        <v>162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84</v>
      </c>
      <c r="BK279" s="186">
        <f>ROUND(I279*H279,2)</f>
        <v>0</v>
      </c>
      <c r="BL279" s="18" t="s">
        <v>169</v>
      </c>
      <c r="BM279" s="185" t="s">
        <v>1290</v>
      </c>
    </row>
    <row r="280" spans="1:65" s="2" customFormat="1" ht="10.199999999999999">
      <c r="A280" s="35"/>
      <c r="B280" s="36"/>
      <c r="C280" s="37"/>
      <c r="D280" s="187" t="s">
        <v>171</v>
      </c>
      <c r="E280" s="37"/>
      <c r="F280" s="188" t="s">
        <v>765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171</v>
      </c>
      <c r="AU280" s="18" t="s">
        <v>87</v>
      </c>
    </row>
    <row r="281" spans="1:65" s="15" customFormat="1" ht="10.199999999999999">
      <c r="B281" s="215"/>
      <c r="C281" s="216"/>
      <c r="D281" s="194" t="s">
        <v>173</v>
      </c>
      <c r="E281" s="217" t="s">
        <v>28</v>
      </c>
      <c r="F281" s="218" t="s">
        <v>1274</v>
      </c>
      <c r="G281" s="216"/>
      <c r="H281" s="217" t="s">
        <v>28</v>
      </c>
      <c r="I281" s="219"/>
      <c r="J281" s="216"/>
      <c r="K281" s="216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173</v>
      </c>
      <c r="AU281" s="224" t="s">
        <v>87</v>
      </c>
      <c r="AV281" s="15" t="s">
        <v>84</v>
      </c>
      <c r="AW281" s="15" t="s">
        <v>36</v>
      </c>
      <c r="AX281" s="15" t="s">
        <v>76</v>
      </c>
      <c r="AY281" s="224" t="s">
        <v>162</v>
      </c>
    </row>
    <row r="282" spans="1:65" s="13" customFormat="1" ht="10.199999999999999">
      <c r="B282" s="192"/>
      <c r="C282" s="193"/>
      <c r="D282" s="194" t="s">
        <v>173</v>
      </c>
      <c r="E282" s="195" t="s">
        <v>28</v>
      </c>
      <c r="F282" s="196" t="s">
        <v>1275</v>
      </c>
      <c r="G282" s="193"/>
      <c r="H282" s="197">
        <v>704.5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173</v>
      </c>
      <c r="AU282" s="203" t="s">
        <v>87</v>
      </c>
      <c r="AV282" s="13" t="s">
        <v>87</v>
      </c>
      <c r="AW282" s="13" t="s">
        <v>36</v>
      </c>
      <c r="AX282" s="13" t="s">
        <v>76</v>
      </c>
      <c r="AY282" s="203" t="s">
        <v>162</v>
      </c>
    </row>
    <row r="283" spans="1:65" s="15" customFormat="1" ht="10.199999999999999">
      <c r="B283" s="215"/>
      <c r="C283" s="216"/>
      <c r="D283" s="194" t="s">
        <v>173</v>
      </c>
      <c r="E283" s="217" t="s">
        <v>28</v>
      </c>
      <c r="F283" s="218" t="s">
        <v>1276</v>
      </c>
      <c r="G283" s="216"/>
      <c r="H283" s="217" t="s">
        <v>28</v>
      </c>
      <c r="I283" s="219"/>
      <c r="J283" s="216"/>
      <c r="K283" s="216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173</v>
      </c>
      <c r="AU283" s="224" t="s">
        <v>87</v>
      </c>
      <c r="AV283" s="15" t="s">
        <v>84</v>
      </c>
      <c r="AW283" s="15" t="s">
        <v>36</v>
      </c>
      <c r="AX283" s="15" t="s">
        <v>76</v>
      </c>
      <c r="AY283" s="224" t="s">
        <v>162</v>
      </c>
    </row>
    <row r="284" spans="1:65" s="13" customFormat="1" ht="10.199999999999999">
      <c r="B284" s="192"/>
      <c r="C284" s="193"/>
      <c r="D284" s="194" t="s">
        <v>173</v>
      </c>
      <c r="E284" s="195" t="s">
        <v>28</v>
      </c>
      <c r="F284" s="196" t="s">
        <v>1277</v>
      </c>
      <c r="G284" s="193"/>
      <c r="H284" s="197">
        <v>8.3000000000000007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173</v>
      </c>
      <c r="AU284" s="203" t="s">
        <v>87</v>
      </c>
      <c r="AV284" s="13" t="s">
        <v>87</v>
      </c>
      <c r="AW284" s="13" t="s">
        <v>36</v>
      </c>
      <c r="AX284" s="13" t="s">
        <v>76</v>
      </c>
      <c r="AY284" s="203" t="s">
        <v>162</v>
      </c>
    </row>
    <row r="285" spans="1:65" s="15" customFormat="1" ht="10.199999999999999">
      <c r="B285" s="215"/>
      <c r="C285" s="216"/>
      <c r="D285" s="194" t="s">
        <v>173</v>
      </c>
      <c r="E285" s="217" t="s">
        <v>28</v>
      </c>
      <c r="F285" s="218" t="s">
        <v>1278</v>
      </c>
      <c r="G285" s="216"/>
      <c r="H285" s="217" t="s">
        <v>28</v>
      </c>
      <c r="I285" s="219"/>
      <c r="J285" s="216"/>
      <c r="K285" s="216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173</v>
      </c>
      <c r="AU285" s="224" t="s">
        <v>87</v>
      </c>
      <c r="AV285" s="15" t="s">
        <v>84</v>
      </c>
      <c r="AW285" s="15" t="s">
        <v>36</v>
      </c>
      <c r="AX285" s="15" t="s">
        <v>76</v>
      </c>
      <c r="AY285" s="224" t="s">
        <v>162</v>
      </c>
    </row>
    <row r="286" spans="1:65" s="13" customFormat="1" ht="10.199999999999999">
      <c r="B286" s="192"/>
      <c r="C286" s="193"/>
      <c r="D286" s="194" t="s">
        <v>173</v>
      </c>
      <c r="E286" s="195" t="s">
        <v>28</v>
      </c>
      <c r="F286" s="196" t="s">
        <v>1279</v>
      </c>
      <c r="G286" s="193"/>
      <c r="H286" s="197">
        <v>32.5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173</v>
      </c>
      <c r="AU286" s="203" t="s">
        <v>87</v>
      </c>
      <c r="AV286" s="13" t="s">
        <v>87</v>
      </c>
      <c r="AW286" s="13" t="s">
        <v>36</v>
      </c>
      <c r="AX286" s="13" t="s">
        <v>76</v>
      </c>
      <c r="AY286" s="203" t="s">
        <v>162</v>
      </c>
    </row>
    <row r="287" spans="1:65" s="14" customFormat="1" ht="10.199999999999999">
      <c r="B287" s="204"/>
      <c r="C287" s="205"/>
      <c r="D287" s="194" t="s">
        <v>173</v>
      </c>
      <c r="E287" s="206" t="s">
        <v>28</v>
      </c>
      <c r="F287" s="207" t="s">
        <v>176</v>
      </c>
      <c r="G287" s="205"/>
      <c r="H287" s="208">
        <v>745.3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173</v>
      </c>
      <c r="AU287" s="214" t="s">
        <v>87</v>
      </c>
      <c r="AV287" s="14" t="s">
        <v>169</v>
      </c>
      <c r="AW287" s="14" t="s">
        <v>36</v>
      </c>
      <c r="AX287" s="14" t="s">
        <v>84</v>
      </c>
      <c r="AY287" s="214" t="s">
        <v>162</v>
      </c>
    </row>
    <row r="288" spans="1:65" s="2" customFormat="1" ht="70.8" customHeight="1">
      <c r="A288" s="35"/>
      <c r="B288" s="36"/>
      <c r="C288" s="174" t="s">
        <v>405</v>
      </c>
      <c r="D288" s="174" t="s">
        <v>164</v>
      </c>
      <c r="E288" s="175" t="s">
        <v>1291</v>
      </c>
      <c r="F288" s="176" t="s">
        <v>1292</v>
      </c>
      <c r="G288" s="177" t="s">
        <v>217</v>
      </c>
      <c r="H288" s="178">
        <v>74.25</v>
      </c>
      <c r="I288" s="179"/>
      <c r="J288" s="180">
        <f>ROUND(I288*H288,2)</f>
        <v>0</v>
      </c>
      <c r="K288" s="176" t="s">
        <v>168</v>
      </c>
      <c r="L288" s="40"/>
      <c r="M288" s="181" t="s">
        <v>28</v>
      </c>
      <c r="N288" s="182" t="s">
        <v>47</v>
      </c>
      <c r="O288" s="65"/>
      <c r="P288" s="183">
        <f>O288*H288</f>
        <v>0</v>
      </c>
      <c r="Q288" s="183">
        <v>8.4250000000000005E-2</v>
      </c>
      <c r="R288" s="183">
        <f>Q288*H288</f>
        <v>6.2555625000000008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169</v>
      </c>
      <c r="AT288" s="185" t="s">
        <v>164</v>
      </c>
      <c r="AU288" s="185" t="s">
        <v>87</v>
      </c>
      <c r="AY288" s="18" t="s">
        <v>162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84</v>
      </c>
      <c r="BK288" s="186">
        <f>ROUND(I288*H288,2)</f>
        <v>0</v>
      </c>
      <c r="BL288" s="18" t="s">
        <v>169</v>
      </c>
      <c r="BM288" s="185" t="s">
        <v>1293</v>
      </c>
    </row>
    <row r="289" spans="1:65" s="2" customFormat="1" ht="10.199999999999999">
      <c r="A289" s="35"/>
      <c r="B289" s="36"/>
      <c r="C289" s="37"/>
      <c r="D289" s="187" t="s">
        <v>171</v>
      </c>
      <c r="E289" s="37"/>
      <c r="F289" s="188" t="s">
        <v>1294</v>
      </c>
      <c r="G289" s="37"/>
      <c r="H289" s="37"/>
      <c r="I289" s="189"/>
      <c r="J289" s="37"/>
      <c r="K289" s="37"/>
      <c r="L289" s="40"/>
      <c r="M289" s="190"/>
      <c r="N289" s="191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171</v>
      </c>
      <c r="AU289" s="18" t="s">
        <v>87</v>
      </c>
    </row>
    <row r="290" spans="1:65" s="15" customFormat="1" ht="10.199999999999999">
      <c r="B290" s="215"/>
      <c r="C290" s="216"/>
      <c r="D290" s="194" t="s">
        <v>173</v>
      </c>
      <c r="E290" s="217" t="s">
        <v>28</v>
      </c>
      <c r="F290" s="218" t="s">
        <v>738</v>
      </c>
      <c r="G290" s="216"/>
      <c r="H290" s="217" t="s">
        <v>28</v>
      </c>
      <c r="I290" s="219"/>
      <c r="J290" s="216"/>
      <c r="K290" s="216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173</v>
      </c>
      <c r="AU290" s="224" t="s">
        <v>87</v>
      </c>
      <c r="AV290" s="15" t="s">
        <v>84</v>
      </c>
      <c r="AW290" s="15" t="s">
        <v>36</v>
      </c>
      <c r="AX290" s="15" t="s">
        <v>76</v>
      </c>
      <c r="AY290" s="224" t="s">
        <v>162</v>
      </c>
    </row>
    <row r="291" spans="1:65" s="13" customFormat="1" ht="10.199999999999999">
      <c r="B291" s="192"/>
      <c r="C291" s="193"/>
      <c r="D291" s="194" t="s">
        <v>173</v>
      </c>
      <c r="E291" s="195" t="s">
        <v>28</v>
      </c>
      <c r="F291" s="196" t="s">
        <v>1285</v>
      </c>
      <c r="G291" s="193"/>
      <c r="H291" s="197">
        <v>14.4</v>
      </c>
      <c r="I291" s="198"/>
      <c r="J291" s="193"/>
      <c r="K291" s="193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173</v>
      </c>
      <c r="AU291" s="203" t="s">
        <v>87</v>
      </c>
      <c r="AV291" s="13" t="s">
        <v>87</v>
      </c>
      <c r="AW291" s="13" t="s">
        <v>36</v>
      </c>
      <c r="AX291" s="13" t="s">
        <v>76</v>
      </c>
      <c r="AY291" s="203" t="s">
        <v>162</v>
      </c>
    </row>
    <row r="292" spans="1:65" s="15" customFormat="1" ht="10.199999999999999">
      <c r="B292" s="215"/>
      <c r="C292" s="216"/>
      <c r="D292" s="194" t="s">
        <v>173</v>
      </c>
      <c r="E292" s="217" t="s">
        <v>28</v>
      </c>
      <c r="F292" s="218" t="s">
        <v>1286</v>
      </c>
      <c r="G292" s="216"/>
      <c r="H292" s="217" t="s">
        <v>28</v>
      </c>
      <c r="I292" s="219"/>
      <c r="J292" s="216"/>
      <c r="K292" s="216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173</v>
      </c>
      <c r="AU292" s="224" t="s">
        <v>87</v>
      </c>
      <c r="AV292" s="15" t="s">
        <v>84</v>
      </c>
      <c r="AW292" s="15" t="s">
        <v>36</v>
      </c>
      <c r="AX292" s="15" t="s">
        <v>76</v>
      </c>
      <c r="AY292" s="224" t="s">
        <v>162</v>
      </c>
    </row>
    <row r="293" spans="1:65" s="13" customFormat="1" ht="10.199999999999999">
      <c r="B293" s="192"/>
      <c r="C293" s="193"/>
      <c r="D293" s="194" t="s">
        <v>173</v>
      </c>
      <c r="E293" s="195" t="s">
        <v>28</v>
      </c>
      <c r="F293" s="196" t="s">
        <v>1287</v>
      </c>
      <c r="G293" s="193"/>
      <c r="H293" s="197">
        <v>59.85</v>
      </c>
      <c r="I293" s="198"/>
      <c r="J293" s="193"/>
      <c r="K293" s="193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173</v>
      </c>
      <c r="AU293" s="203" t="s">
        <v>87</v>
      </c>
      <c r="AV293" s="13" t="s">
        <v>87</v>
      </c>
      <c r="AW293" s="13" t="s">
        <v>36</v>
      </c>
      <c r="AX293" s="13" t="s">
        <v>76</v>
      </c>
      <c r="AY293" s="203" t="s">
        <v>162</v>
      </c>
    </row>
    <row r="294" spans="1:65" s="14" customFormat="1" ht="10.199999999999999">
      <c r="B294" s="204"/>
      <c r="C294" s="205"/>
      <c r="D294" s="194" t="s">
        <v>173</v>
      </c>
      <c r="E294" s="206" t="s">
        <v>28</v>
      </c>
      <c r="F294" s="207" t="s">
        <v>176</v>
      </c>
      <c r="G294" s="205"/>
      <c r="H294" s="208">
        <v>74.25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173</v>
      </c>
      <c r="AU294" s="214" t="s">
        <v>87</v>
      </c>
      <c r="AV294" s="14" t="s">
        <v>169</v>
      </c>
      <c r="AW294" s="14" t="s">
        <v>36</v>
      </c>
      <c r="AX294" s="14" t="s">
        <v>84</v>
      </c>
      <c r="AY294" s="214" t="s">
        <v>162</v>
      </c>
    </row>
    <row r="295" spans="1:65" s="2" customFormat="1" ht="22.2" customHeight="1">
      <c r="A295" s="35"/>
      <c r="B295" s="36"/>
      <c r="C295" s="225" t="s">
        <v>415</v>
      </c>
      <c r="D295" s="225" t="s">
        <v>228</v>
      </c>
      <c r="E295" s="226" t="s">
        <v>781</v>
      </c>
      <c r="F295" s="227" t="s">
        <v>782</v>
      </c>
      <c r="G295" s="228" t="s">
        <v>217</v>
      </c>
      <c r="H295" s="229">
        <v>14.832000000000001</v>
      </c>
      <c r="I295" s="230"/>
      <c r="J295" s="231">
        <f>ROUND(I295*H295,2)</f>
        <v>0</v>
      </c>
      <c r="K295" s="227" t="s">
        <v>168</v>
      </c>
      <c r="L295" s="232"/>
      <c r="M295" s="233" t="s">
        <v>28</v>
      </c>
      <c r="N295" s="234" t="s">
        <v>47</v>
      </c>
      <c r="O295" s="65"/>
      <c r="P295" s="183">
        <f>O295*H295</f>
        <v>0</v>
      </c>
      <c r="Q295" s="183">
        <v>0.13100000000000001</v>
      </c>
      <c r="R295" s="183">
        <f>Q295*H295</f>
        <v>1.9429920000000003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214</v>
      </c>
      <c r="AT295" s="185" t="s">
        <v>228</v>
      </c>
      <c r="AU295" s="185" t="s">
        <v>87</v>
      </c>
      <c r="AY295" s="18" t="s">
        <v>162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84</v>
      </c>
      <c r="BK295" s="186">
        <f>ROUND(I295*H295,2)</f>
        <v>0</v>
      </c>
      <c r="BL295" s="18" t="s">
        <v>169</v>
      </c>
      <c r="BM295" s="185" t="s">
        <v>1295</v>
      </c>
    </row>
    <row r="296" spans="1:65" s="13" customFormat="1" ht="10.199999999999999">
      <c r="B296" s="192"/>
      <c r="C296" s="193"/>
      <c r="D296" s="194" t="s">
        <v>173</v>
      </c>
      <c r="E296" s="195" t="s">
        <v>28</v>
      </c>
      <c r="F296" s="196" t="s">
        <v>1296</v>
      </c>
      <c r="G296" s="193"/>
      <c r="H296" s="197">
        <v>14.832000000000001</v>
      </c>
      <c r="I296" s="198"/>
      <c r="J296" s="193"/>
      <c r="K296" s="193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173</v>
      </c>
      <c r="AU296" s="203" t="s">
        <v>87</v>
      </c>
      <c r="AV296" s="13" t="s">
        <v>87</v>
      </c>
      <c r="AW296" s="13" t="s">
        <v>36</v>
      </c>
      <c r="AX296" s="13" t="s">
        <v>84</v>
      </c>
      <c r="AY296" s="203" t="s">
        <v>162</v>
      </c>
    </row>
    <row r="297" spans="1:65" s="2" customFormat="1" ht="70.8" customHeight="1">
      <c r="A297" s="35"/>
      <c r="B297" s="36"/>
      <c r="C297" s="174" t="s">
        <v>844</v>
      </c>
      <c r="D297" s="174" t="s">
        <v>164</v>
      </c>
      <c r="E297" s="175" t="s">
        <v>1297</v>
      </c>
      <c r="F297" s="176" t="s">
        <v>1298</v>
      </c>
      <c r="G297" s="177" t="s">
        <v>217</v>
      </c>
      <c r="H297" s="178">
        <v>201.55</v>
      </c>
      <c r="I297" s="179"/>
      <c r="J297" s="180">
        <f>ROUND(I297*H297,2)</f>
        <v>0</v>
      </c>
      <c r="K297" s="176" t="s">
        <v>168</v>
      </c>
      <c r="L297" s="40"/>
      <c r="M297" s="181" t="s">
        <v>28</v>
      </c>
      <c r="N297" s="182" t="s">
        <v>47</v>
      </c>
      <c r="O297" s="65"/>
      <c r="P297" s="183">
        <f>O297*H297</f>
        <v>0</v>
      </c>
      <c r="Q297" s="183">
        <v>0.10362</v>
      </c>
      <c r="R297" s="183">
        <f>Q297*H297</f>
        <v>20.884611000000003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169</v>
      </c>
      <c r="AT297" s="185" t="s">
        <v>164</v>
      </c>
      <c r="AU297" s="185" t="s">
        <v>87</v>
      </c>
      <c r="AY297" s="18" t="s">
        <v>162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84</v>
      </c>
      <c r="BK297" s="186">
        <f>ROUND(I297*H297,2)</f>
        <v>0</v>
      </c>
      <c r="BL297" s="18" t="s">
        <v>169</v>
      </c>
      <c r="BM297" s="185" t="s">
        <v>1299</v>
      </c>
    </row>
    <row r="298" spans="1:65" s="2" customFormat="1" ht="10.199999999999999">
      <c r="A298" s="35"/>
      <c r="B298" s="36"/>
      <c r="C298" s="37"/>
      <c r="D298" s="187" t="s">
        <v>171</v>
      </c>
      <c r="E298" s="37"/>
      <c r="F298" s="188" t="s">
        <v>1300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171</v>
      </c>
      <c r="AU298" s="18" t="s">
        <v>87</v>
      </c>
    </row>
    <row r="299" spans="1:65" s="15" customFormat="1" ht="10.199999999999999">
      <c r="B299" s="215"/>
      <c r="C299" s="216"/>
      <c r="D299" s="194" t="s">
        <v>173</v>
      </c>
      <c r="E299" s="217" t="s">
        <v>28</v>
      </c>
      <c r="F299" s="218" t="s">
        <v>1301</v>
      </c>
      <c r="G299" s="216"/>
      <c r="H299" s="217" t="s">
        <v>28</v>
      </c>
      <c r="I299" s="219"/>
      <c r="J299" s="216"/>
      <c r="K299" s="216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173</v>
      </c>
      <c r="AU299" s="224" t="s">
        <v>87</v>
      </c>
      <c r="AV299" s="15" t="s">
        <v>84</v>
      </c>
      <c r="AW299" s="15" t="s">
        <v>36</v>
      </c>
      <c r="AX299" s="15" t="s">
        <v>76</v>
      </c>
      <c r="AY299" s="224" t="s">
        <v>162</v>
      </c>
    </row>
    <row r="300" spans="1:65" s="13" customFormat="1" ht="10.199999999999999">
      <c r="B300" s="192"/>
      <c r="C300" s="193"/>
      <c r="D300" s="194" t="s">
        <v>173</v>
      </c>
      <c r="E300" s="195" t="s">
        <v>28</v>
      </c>
      <c r="F300" s="196" t="s">
        <v>1302</v>
      </c>
      <c r="G300" s="193"/>
      <c r="H300" s="197">
        <v>63.55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173</v>
      </c>
      <c r="AU300" s="203" t="s">
        <v>87</v>
      </c>
      <c r="AV300" s="13" t="s">
        <v>87</v>
      </c>
      <c r="AW300" s="13" t="s">
        <v>36</v>
      </c>
      <c r="AX300" s="13" t="s">
        <v>76</v>
      </c>
      <c r="AY300" s="203" t="s">
        <v>162</v>
      </c>
    </row>
    <row r="301" spans="1:65" s="15" customFormat="1" ht="10.199999999999999">
      <c r="B301" s="215"/>
      <c r="C301" s="216"/>
      <c r="D301" s="194" t="s">
        <v>173</v>
      </c>
      <c r="E301" s="217" t="s">
        <v>28</v>
      </c>
      <c r="F301" s="218" t="s">
        <v>1303</v>
      </c>
      <c r="G301" s="216"/>
      <c r="H301" s="217" t="s">
        <v>28</v>
      </c>
      <c r="I301" s="219"/>
      <c r="J301" s="216"/>
      <c r="K301" s="216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173</v>
      </c>
      <c r="AU301" s="224" t="s">
        <v>87</v>
      </c>
      <c r="AV301" s="15" t="s">
        <v>84</v>
      </c>
      <c r="AW301" s="15" t="s">
        <v>36</v>
      </c>
      <c r="AX301" s="15" t="s">
        <v>76</v>
      </c>
      <c r="AY301" s="224" t="s">
        <v>162</v>
      </c>
    </row>
    <row r="302" spans="1:65" s="13" customFormat="1" ht="10.199999999999999">
      <c r="B302" s="192"/>
      <c r="C302" s="193"/>
      <c r="D302" s="194" t="s">
        <v>173</v>
      </c>
      <c r="E302" s="195" t="s">
        <v>28</v>
      </c>
      <c r="F302" s="196" t="s">
        <v>1304</v>
      </c>
      <c r="G302" s="193"/>
      <c r="H302" s="197">
        <v>138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173</v>
      </c>
      <c r="AU302" s="203" t="s">
        <v>87</v>
      </c>
      <c r="AV302" s="13" t="s">
        <v>87</v>
      </c>
      <c r="AW302" s="13" t="s">
        <v>36</v>
      </c>
      <c r="AX302" s="13" t="s">
        <v>76</v>
      </c>
      <c r="AY302" s="203" t="s">
        <v>162</v>
      </c>
    </row>
    <row r="303" spans="1:65" s="14" customFormat="1" ht="10.199999999999999">
      <c r="B303" s="204"/>
      <c r="C303" s="205"/>
      <c r="D303" s="194" t="s">
        <v>173</v>
      </c>
      <c r="E303" s="206" t="s">
        <v>28</v>
      </c>
      <c r="F303" s="207" t="s">
        <v>176</v>
      </c>
      <c r="G303" s="205"/>
      <c r="H303" s="208">
        <v>201.55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173</v>
      </c>
      <c r="AU303" s="214" t="s">
        <v>87</v>
      </c>
      <c r="AV303" s="14" t="s">
        <v>169</v>
      </c>
      <c r="AW303" s="14" t="s">
        <v>36</v>
      </c>
      <c r="AX303" s="14" t="s">
        <v>84</v>
      </c>
      <c r="AY303" s="214" t="s">
        <v>162</v>
      </c>
    </row>
    <row r="304" spans="1:65" s="2" customFormat="1" ht="22.2" customHeight="1">
      <c r="A304" s="35"/>
      <c r="B304" s="36"/>
      <c r="C304" s="225" t="s">
        <v>848</v>
      </c>
      <c r="D304" s="225" t="s">
        <v>228</v>
      </c>
      <c r="E304" s="226" t="s">
        <v>1305</v>
      </c>
      <c r="F304" s="227" t="s">
        <v>1306</v>
      </c>
      <c r="G304" s="228" t="s">
        <v>217</v>
      </c>
      <c r="H304" s="229">
        <v>64.820999999999998</v>
      </c>
      <c r="I304" s="230"/>
      <c r="J304" s="231">
        <f>ROUND(I304*H304,2)</f>
        <v>0</v>
      </c>
      <c r="K304" s="227" t="s">
        <v>168</v>
      </c>
      <c r="L304" s="232"/>
      <c r="M304" s="233" t="s">
        <v>28</v>
      </c>
      <c r="N304" s="234" t="s">
        <v>47</v>
      </c>
      <c r="O304" s="65"/>
      <c r="P304" s="183">
        <f>O304*H304</f>
        <v>0</v>
      </c>
      <c r="Q304" s="183">
        <v>0.17599999999999999</v>
      </c>
      <c r="R304" s="183">
        <f>Q304*H304</f>
        <v>11.408496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214</v>
      </c>
      <c r="AT304" s="185" t="s">
        <v>228</v>
      </c>
      <c r="AU304" s="185" t="s">
        <v>87</v>
      </c>
      <c r="AY304" s="18" t="s">
        <v>162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84</v>
      </c>
      <c r="BK304" s="186">
        <f>ROUND(I304*H304,2)</f>
        <v>0</v>
      </c>
      <c r="BL304" s="18" t="s">
        <v>169</v>
      </c>
      <c r="BM304" s="185" t="s">
        <v>1307</v>
      </c>
    </row>
    <row r="305" spans="1:65" s="13" customFormat="1" ht="10.199999999999999">
      <c r="B305" s="192"/>
      <c r="C305" s="193"/>
      <c r="D305" s="194" t="s">
        <v>173</v>
      </c>
      <c r="E305" s="195" t="s">
        <v>28</v>
      </c>
      <c r="F305" s="196" t="s">
        <v>1308</v>
      </c>
      <c r="G305" s="193"/>
      <c r="H305" s="197">
        <v>64.820999999999998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173</v>
      </c>
      <c r="AU305" s="203" t="s">
        <v>87</v>
      </c>
      <c r="AV305" s="13" t="s">
        <v>87</v>
      </c>
      <c r="AW305" s="13" t="s">
        <v>36</v>
      </c>
      <c r="AX305" s="13" t="s">
        <v>84</v>
      </c>
      <c r="AY305" s="203" t="s">
        <v>162</v>
      </c>
    </row>
    <row r="306" spans="1:65" s="2" customFormat="1" ht="22.2" customHeight="1">
      <c r="A306" s="35"/>
      <c r="B306" s="36"/>
      <c r="C306" s="225" t="s">
        <v>852</v>
      </c>
      <c r="D306" s="225" t="s">
        <v>228</v>
      </c>
      <c r="E306" s="226" t="s">
        <v>1309</v>
      </c>
      <c r="F306" s="227" t="s">
        <v>1310</v>
      </c>
      <c r="G306" s="228" t="s">
        <v>217</v>
      </c>
      <c r="H306" s="229">
        <v>140.76</v>
      </c>
      <c r="I306" s="230"/>
      <c r="J306" s="231">
        <f>ROUND(I306*H306,2)</f>
        <v>0</v>
      </c>
      <c r="K306" s="227" t="s">
        <v>168</v>
      </c>
      <c r="L306" s="232"/>
      <c r="M306" s="233" t="s">
        <v>28</v>
      </c>
      <c r="N306" s="234" t="s">
        <v>47</v>
      </c>
      <c r="O306" s="65"/>
      <c r="P306" s="183">
        <f>O306*H306</f>
        <v>0</v>
      </c>
      <c r="Q306" s="183">
        <v>0.15</v>
      </c>
      <c r="R306" s="183">
        <f>Q306*H306</f>
        <v>21.113999999999997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214</v>
      </c>
      <c r="AT306" s="185" t="s">
        <v>228</v>
      </c>
      <c r="AU306" s="185" t="s">
        <v>87</v>
      </c>
      <c r="AY306" s="18" t="s">
        <v>162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84</v>
      </c>
      <c r="BK306" s="186">
        <f>ROUND(I306*H306,2)</f>
        <v>0</v>
      </c>
      <c r="BL306" s="18" t="s">
        <v>169</v>
      </c>
      <c r="BM306" s="185" t="s">
        <v>1311</v>
      </c>
    </row>
    <row r="307" spans="1:65" s="13" customFormat="1" ht="10.199999999999999">
      <c r="B307" s="192"/>
      <c r="C307" s="193"/>
      <c r="D307" s="194" t="s">
        <v>173</v>
      </c>
      <c r="E307" s="195" t="s">
        <v>28</v>
      </c>
      <c r="F307" s="196" t="s">
        <v>1312</v>
      </c>
      <c r="G307" s="193"/>
      <c r="H307" s="197">
        <v>140.76</v>
      </c>
      <c r="I307" s="198"/>
      <c r="J307" s="193"/>
      <c r="K307" s="193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173</v>
      </c>
      <c r="AU307" s="203" t="s">
        <v>87</v>
      </c>
      <c r="AV307" s="13" t="s">
        <v>87</v>
      </c>
      <c r="AW307" s="13" t="s">
        <v>36</v>
      </c>
      <c r="AX307" s="13" t="s">
        <v>84</v>
      </c>
      <c r="AY307" s="203" t="s">
        <v>162</v>
      </c>
    </row>
    <row r="308" spans="1:65" s="12" customFormat="1" ht="22.8" customHeight="1">
      <c r="B308" s="158"/>
      <c r="C308" s="159"/>
      <c r="D308" s="160" t="s">
        <v>75</v>
      </c>
      <c r="E308" s="172" t="s">
        <v>200</v>
      </c>
      <c r="F308" s="172" t="s">
        <v>244</v>
      </c>
      <c r="G308" s="159"/>
      <c r="H308" s="159"/>
      <c r="I308" s="162"/>
      <c r="J308" s="173">
        <f>BK308</f>
        <v>0</v>
      </c>
      <c r="K308" s="159"/>
      <c r="L308" s="164"/>
      <c r="M308" s="165"/>
      <c r="N308" s="166"/>
      <c r="O308" s="166"/>
      <c r="P308" s="167">
        <f>SUM(P309:P311)</f>
        <v>0</v>
      </c>
      <c r="Q308" s="166"/>
      <c r="R308" s="167">
        <f>SUM(R309:R311)</f>
        <v>0.70351649999999988</v>
      </c>
      <c r="S308" s="166"/>
      <c r="T308" s="168">
        <f>SUM(T309:T311)</f>
        <v>0</v>
      </c>
      <c r="AR308" s="169" t="s">
        <v>84</v>
      </c>
      <c r="AT308" s="170" t="s">
        <v>75</v>
      </c>
      <c r="AU308" s="170" t="s">
        <v>84</v>
      </c>
      <c r="AY308" s="169" t="s">
        <v>162</v>
      </c>
      <c r="BK308" s="171">
        <f>SUM(BK309:BK311)</f>
        <v>0</v>
      </c>
    </row>
    <row r="309" spans="1:65" s="2" customFormat="1" ht="22.2" customHeight="1">
      <c r="A309" s="35"/>
      <c r="B309" s="36"/>
      <c r="C309" s="174" t="s">
        <v>858</v>
      </c>
      <c r="D309" s="174" t="s">
        <v>164</v>
      </c>
      <c r="E309" s="175" t="s">
        <v>1313</v>
      </c>
      <c r="F309" s="176" t="s">
        <v>1314</v>
      </c>
      <c r="G309" s="177" t="s">
        <v>217</v>
      </c>
      <c r="H309" s="178">
        <v>61.55</v>
      </c>
      <c r="I309" s="179"/>
      <c r="J309" s="180">
        <f>ROUND(I309*H309,2)</f>
        <v>0</v>
      </c>
      <c r="K309" s="176" t="s">
        <v>168</v>
      </c>
      <c r="L309" s="40"/>
      <c r="M309" s="181" t="s">
        <v>28</v>
      </c>
      <c r="N309" s="182" t="s">
        <v>47</v>
      </c>
      <c r="O309" s="65"/>
      <c r="P309" s="183">
        <f>O309*H309</f>
        <v>0</v>
      </c>
      <c r="Q309" s="183">
        <v>1.1429999999999999E-2</v>
      </c>
      <c r="R309" s="183">
        <f>Q309*H309</f>
        <v>0.70351649999999988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169</v>
      </c>
      <c r="AT309" s="185" t="s">
        <v>164</v>
      </c>
      <c r="AU309" s="185" t="s">
        <v>87</v>
      </c>
      <c r="AY309" s="18" t="s">
        <v>162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84</v>
      </c>
      <c r="BK309" s="186">
        <f>ROUND(I309*H309,2)</f>
        <v>0</v>
      </c>
      <c r="BL309" s="18" t="s">
        <v>169</v>
      </c>
      <c r="BM309" s="185" t="s">
        <v>1315</v>
      </c>
    </row>
    <row r="310" spans="1:65" s="2" customFormat="1" ht="10.199999999999999">
      <c r="A310" s="35"/>
      <c r="B310" s="36"/>
      <c r="C310" s="37"/>
      <c r="D310" s="187" t="s">
        <v>171</v>
      </c>
      <c r="E310" s="37"/>
      <c r="F310" s="188" t="s">
        <v>1316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171</v>
      </c>
      <c r="AU310" s="18" t="s">
        <v>87</v>
      </c>
    </row>
    <row r="311" spans="1:65" s="13" customFormat="1" ht="10.199999999999999">
      <c r="B311" s="192"/>
      <c r="C311" s="193"/>
      <c r="D311" s="194" t="s">
        <v>173</v>
      </c>
      <c r="E311" s="195" t="s">
        <v>28</v>
      </c>
      <c r="F311" s="196" t="s">
        <v>1317</v>
      </c>
      <c r="G311" s="193"/>
      <c r="H311" s="197">
        <v>61.55</v>
      </c>
      <c r="I311" s="198"/>
      <c r="J311" s="193"/>
      <c r="K311" s="193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173</v>
      </c>
      <c r="AU311" s="203" t="s">
        <v>87</v>
      </c>
      <c r="AV311" s="13" t="s">
        <v>87</v>
      </c>
      <c r="AW311" s="13" t="s">
        <v>36</v>
      </c>
      <c r="AX311" s="13" t="s">
        <v>84</v>
      </c>
      <c r="AY311" s="203" t="s">
        <v>162</v>
      </c>
    </row>
    <row r="312" spans="1:65" s="12" customFormat="1" ht="22.8" customHeight="1">
      <c r="B312" s="158"/>
      <c r="C312" s="159"/>
      <c r="D312" s="160" t="s">
        <v>75</v>
      </c>
      <c r="E312" s="172" t="s">
        <v>222</v>
      </c>
      <c r="F312" s="172" t="s">
        <v>251</v>
      </c>
      <c r="G312" s="159"/>
      <c r="H312" s="159"/>
      <c r="I312" s="162"/>
      <c r="J312" s="173">
        <f>BK312</f>
        <v>0</v>
      </c>
      <c r="K312" s="159"/>
      <c r="L312" s="164"/>
      <c r="M312" s="165"/>
      <c r="N312" s="166"/>
      <c r="O312" s="166"/>
      <c r="P312" s="167">
        <f>SUM(P313:P409)</f>
        <v>0</v>
      </c>
      <c r="Q312" s="166"/>
      <c r="R312" s="167">
        <f>SUM(R313:R409)</f>
        <v>133.96664224</v>
      </c>
      <c r="S312" s="166"/>
      <c r="T312" s="168">
        <f>SUM(T313:T409)</f>
        <v>84.18</v>
      </c>
      <c r="AR312" s="169" t="s">
        <v>84</v>
      </c>
      <c r="AT312" s="170" t="s">
        <v>75</v>
      </c>
      <c r="AU312" s="170" t="s">
        <v>84</v>
      </c>
      <c r="AY312" s="169" t="s">
        <v>162</v>
      </c>
      <c r="BK312" s="171">
        <f>SUM(BK313:BK409)</f>
        <v>0</v>
      </c>
    </row>
    <row r="313" spans="1:65" s="2" customFormat="1" ht="19.8" customHeight="1">
      <c r="A313" s="35"/>
      <c r="B313" s="36"/>
      <c r="C313" s="174" t="s">
        <v>862</v>
      </c>
      <c r="D313" s="174" t="s">
        <v>164</v>
      </c>
      <c r="E313" s="175" t="s">
        <v>1318</v>
      </c>
      <c r="F313" s="176" t="s">
        <v>1319</v>
      </c>
      <c r="G313" s="177" t="s">
        <v>225</v>
      </c>
      <c r="H313" s="178">
        <v>2</v>
      </c>
      <c r="I313" s="179"/>
      <c r="J313" s="180">
        <f>ROUND(I313*H313,2)</f>
        <v>0</v>
      </c>
      <c r="K313" s="176" t="s">
        <v>168</v>
      </c>
      <c r="L313" s="40"/>
      <c r="M313" s="181" t="s">
        <v>28</v>
      </c>
      <c r="N313" s="182" t="s">
        <v>47</v>
      </c>
      <c r="O313" s="65"/>
      <c r="P313" s="183">
        <f>O313*H313</f>
        <v>0</v>
      </c>
      <c r="Q313" s="183">
        <v>8.9999999999999998E-4</v>
      </c>
      <c r="R313" s="183">
        <f>Q313*H313</f>
        <v>1.8E-3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169</v>
      </c>
      <c r="AT313" s="185" t="s">
        <v>164</v>
      </c>
      <c r="AU313" s="185" t="s">
        <v>87</v>
      </c>
      <c r="AY313" s="18" t="s">
        <v>162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84</v>
      </c>
      <c r="BK313" s="186">
        <f>ROUND(I313*H313,2)</f>
        <v>0</v>
      </c>
      <c r="BL313" s="18" t="s">
        <v>169</v>
      </c>
      <c r="BM313" s="185" t="s">
        <v>1320</v>
      </c>
    </row>
    <row r="314" spans="1:65" s="2" customFormat="1" ht="10.199999999999999">
      <c r="A314" s="35"/>
      <c r="B314" s="36"/>
      <c r="C314" s="37"/>
      <c r="D314" s="187" t="s">
        <v>171</v>
      </c>
      <c r="E314" s="37"/>
      <c r="F314" s="188" t="s">
        <v>1321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171</v>
      </c>
      <c r="AU314" s="18" t="s">
        <v>87</v>
      </c>
    </row>
    <row r="315" spans="1:65" s="13" customFormat="1" ht="10.199999999999999">
      <c r="B315" s="192"/>
      <c r="C315" s="193"/>
      <c r="D315" s="194" t="s">
        <v>173</v>
      </c>
      <c r="E315" s="195" t="s">
        <v>28</v>
      </c>
      <c r="F315" s="196" t="s">
        <v>87</v>
      </c>
      <c r="G315" s="193"/>
      <c r="H315" s="197">
        <v>2</v>
      </c>
      <c r="I315" s="198"/>
      <c r="J315" s="193"/>
      <c r="K315" s="193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173</v>
      </c>
      <c r="AU315" s="203" t="s">
        <v>87</v>
      </c>
      <c r="AV315" s="13" t="s">
        <v>87</v>
      </c>
      <c r="AW315" s="13" t="s">
        <v>36</v>
      </c>
      <c r="AX315" s="13" t="s">
        <v>84</v>
      </c>
      <c r="AY315" s="203" t="s">
        <v>162</v>
      </c>
    </row>
    <row r="316" spans="1:65" s="2" customFormat="1" ht="22.2" customHeight="1">
      <c r="A316" s="35"/>
      <c r="B316" s="36"/>
      <c r="C316" s="225" t="s">
        <v>871</v>
      </c>
      <c r="D316" s="225" t="s">
        <v>228</v>
      </c>
      <c r="E316" s="226" t="s">
        <v>1322</v>
      </c>
      <c r="F316" s="227" t="s">
        <v>1323</v>
      </c>
      <c r="G316" s="228" t="s">
        <v>225</v>
      </c>
      <c r="H316" s="229">
        <v>2</v>
      </c>
      <c r="I316" s="230"/>
      <c r="J316" s="231">
        <f>ROUND(I316*H316,2)</f>
        <v>0</v>
      </c>
      <c r="K316" s="227" t="s">
        <v>28</v>
      </c>
      <c r="L316" s="232"/>
      <c r="M316" s="233" t="s">
        <v>28</v>
      </c>
      <c r="N316" s="234" t="s">
        <v>47</v>
      </c>
      <c r="O316" s="65"/>
      <c r="P316" s="183">
        <f>O316*H316</f>
        <v>0</v>
      </c>
      <c r="Q316" s="183">
        <v>9.4999999999999998E-3</v>
      </c>
      <c r="R316" s="183">
        <f>Q316*H316</f>
        <v>1.9E-2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214</v>
      </c>
      <c r="AT316" s="185" t="s">
        <v>228</v>
      </c>
      <c r="AU316" s="185" t="s">
        <v>87</v>
      </c>
      <c r="AY316" s="18" t="s">
        <v>162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84</v>
      </c>
      <c r="BK316" s="186">
        <f>ROUND(I316*H316,2)</f>
        <v>0</v>
      </c>
      <c r="BL316" s="18" t="s">
        <v>169</v>
      </c>
      <c r="BM316" s="185" t="s">
        <v>1324</v>
      </c>
    </row>
    <row r="317" spans="1:65" s="13" customFormat="1" ht="10.199999999999999">
      <c r="B317" s="192"/>
      <c r="C317" s="193"/>
      <c r="D317" s="194" t="s">
        <v>173</v>
      </c>
      <c r="E317" s="195" t="s">
        <v>28</v>
      </c>
      <c r="F317" s="196" t="s">
        <v>87</v>
      </c>
      <c r="G317" s="193"/>
      <c r="H317" s="197">
        <v>2</v>
      </c>
      <c r="I317" s="198"/>
      <c r="J317" s="193"/>
      <c r="K317" s="193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173</v>
      </c>
      <c r="AU317" s="203" t="s">
        <v>87</v>
      </c>
      <c r="AV317" s="13" t="s">
        <v>87</v>
      </c>
      <c r="AW317" s="13" t="s">
        <v>36</v>
      </c>
      <c r="AX317" s="13" t="s">
        <v>84</v>
      </c>
      <c r="AY317" s="203" t="s">
        <v>162</v>
      </c>
    </row>
    <row r="318" spans="1:65" s="2" customFormat="1" ht="30" customHeight="1">
      <c r="A318" s="35"/>
      <c r="B318" s="36"/>
      <c r="C318" s="174" t="s">
        <v>878</v>
      </c>
      <c r="D318" s="174" t="s">
        <v>164</v>
      </c>
      <c r="E318" s="175" t="s">
        <v>799</v>
      </c>
      <c r="F318" s="176" t="s">
        <v>800</v>
      </c>
      <c r="G318" s="177" t="s">
        <v>225</v>
      </c>
      <c r="H318" s="178">
        <v>1</v>
      </c>
      <c r="I318" s="179"/>
      <c r="J318" s="180">
        <f>ROUND(I318*H318,2)</f>
        <v>0</v>
      </c>
      <c r="K318" s="176" t="s">
        <v>168</v>
      </c>
      <c r="L318" s="40"/>
      <c r="M318" s="181" t="s">
        <v>28</v>
      </c>
      <c r="N318" s="182" t="s">
        <v>47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169</v>
      </c>
      <c r="AT318" s="185" t="s">
        <v>164</v>
      </c>
      <c r="AU318" s="185" t="s">
        <v>87</v>
      </c>
      <c r="AY318" s="18" t="s">
        <v>162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84</v>
      </c>
      <c r="BK318" s="186">
        <f>ROUND(I318*H318,2)</f>
        <v>0</v>
      </c>
      <c r="BL318" s="18" t="s">
        <v>169</v>
      </c>
      <c r="BM318" s="185" t="s">
        <v>1325</v>
      </c>
    </row>
    <row r="319" spans="1:65" s="2" customFormat="1" ht="10.199999999999999">
      <c r="A319" s="35"/>
      <c r="B319" s="36"/>
      <c r="C319" s="37"/>
      <c r="D319" s="187" t="s">
        <v>171</v>
      </c>
      <c r="E319" s="37"/>
      <c r="F319" s="188" t="s">
        <v>802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171</v>
      </c>
      <c r="AU319" s="18" t="s">
        <v>87</v>
      </c>
    </row>
    <row r="320" spans="1:65" s="13" customFormat="1" ht="10.199999999999999">
      <c r="B320" s="192"/>
      <c r="C320" s="193"/>
      <c r="D320" s="194" t="s">
        <v>173</v>
      </c>
      <c r="E320" s="195" t="s">
        <v>28</v>
      </c>
      <c r="F320" s="196" t="s">
        <v>84</v>
      </c>
      <c r="G320" s="193"/>
      <c r="H320" s="197">
        <v>1</v>
      </c>
      <c r="I320" s="198"/>
      <c r="J320" s="193"/>
      <c r="K320" s="193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173</v>
      </c>
      <c r="AU320" s="203" t="s">
        <v>87</v>
      </c>
      <c r="AV320" s="13" t="s">
        <v>87</v>
      </c>
      <c r="AW320" s="13" t="s">
        <v>36</v>
      </c>
      <c r="AX320" s="13" t="s">
        <v>84</v>
      </c>
      <c r="AY320" s="203" t="s">
        <v>162</v>
      </c>
    </row>
    <row r="321" spans="1:65" s="2" customFormat="1" ht="22.2" customHeight="1">
      <c r="A321" s="35"/>
      <c r="B321" s="36"/>
      <c r="C321" s="225" t="s">
        <v>884</v>
      </c>
      <c r="D321" s="225" t="s">
        <v>228</v>
      </c>
      <c r="E321" s="226" t="s">
        <v>804</v>
      </c>
      <c r="F321" s="227" t="s">
        <v>805</v>
      </c>
      <c r="G321" s="228" t="s">
        <v>225</v>
      </c>
      <c r="H321" s="229">
        <v>1</v>
      </c>
      <c r="I321" s="230"/>
      <c r="J321" s="231">
        <f>ROUND(I321*H321,2)</f>
        <v>0</v>
      </c>
      <c r="K321" s="227" t="s">
        <v>28</v>
      </c>
      <c r="L321" s="232"/>
      <c r="M321" s="233" t="s">
        <v>28</v>
      </c>
      <c r="N321" s="234" t="s">
        <v>47</v>
      </c>
      <c r="O321" s="65"/>
      <c r="P321" s="183">
        <f>O321*H321</f>
        <v>0</v>
      </c>
      <c r="Q321" s="183">
        <v>2.0999999999999999E-3</v>
      </c>
      <c r="R321" s="183">
        <f>Q321*H321</f>
        <v>2.0999999999999999E-3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214</v>
      </c>
      <c r="AT321" s="185" t="s">
        <v>228</v>
      </c>
      <c r="AU321" s="185" t="s">
        <v>87</v>
      </c>
      <c r="AY321" s="18" t="s">
        <v>162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84</v>
      </c>
      <c r="BK321" s="186">
        <f>ROUND(I321*H321,2)</f>
        <v>0</v>
      </c>
      <c r="BL321" s="18" t="s">
        <v>169</v>
      </c>
      <c r="BM321" s="185" t="s">
        <v>1326</v>
      </c>
    </row>
    <row r="322" spans="1:65" s="13" customFormat="1" ht="10.199999999999999">
      <c r="B322" s="192"/>
      <c r="C322" s="193"/>
      <c r="D322" s="194" t="s">
        <v>173</v>
      </c>
      <c r="E322" s="195" t="s">
        <v>28</v>
      </c>
      <c r="F322" s="196" t="s">
        <v>84</v>
      </c>
      <c r="G322" s="193"/>
      <c r="H322" s="197">
        <v>1</v>
      </c>
      <c r="I322" s="198"/>
      <c r="J322" s="193"/>
      <c r="K322" s="193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173</v>
      </c>
      <c r="AU322" s="203" t="s">
        <v>87</v>
      </c>
      <c r="AV322" s="13" t="s">
        <v>87</v>
      </c>
      <c r="AW322" s="13" t="s">
        <v>36</v>
      </c>
      <c r="AX322" s="13" t="s">
        <v>84</v>
      </c>
      <c r="AY322" s="203" t="s">
        <v>162</v>
      </c>
    </row>
    <row r="323" spans="1:65" s="2" customFormat="1" ht="22.2" customHeight="1">
      <c r="A323" s="35"/>
      <c r="B323" s="36"/>
      <c r="C323" s="174" t="s">
        <v>893</v>
      </c>
      <c r="D323" s="174" t="s">
        <v>164</v>
      </c>
      <c r="E323" s="175" t="s">
        <v>807</v>
      </c>
      <c r="F323" s="176" t="s">
        <v>808</v>
      </c>
      <c r="G323" s="177" t="s">
        <v>225</v>
      </c>
      <c r="H323" s="178">
        <v>21</v>
      </c>
      <c r="I323" s="179"/>
      <c r="J323" s="180">
        <f>ROUND(I323*H323,2)</f>
        <v>0</v>
      </c>
      <c r="K323" s="176" t="s">
        <v>168</v>
      </c>
      <c r="L323" s="40"/>
      <c r="M323" s="181" t="s">
        <v>28</v>
      </c>
      <c r="N323" s="182" t="s">
        <v>47</v>
      </c>
      <c r="O323" s="65"/>
      <c r="P323" s="183">
        <f>O323*H323</f>
        <v>0</v>
      </c>
      <c r="Q323" s="183">
        <v>6.9999999999999999E-4</v>
      </c>
      <c r="R323" s="183">
        <f>Q323*H323</f>
        <v>1.47E-2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169</v>
      </c>
      <c r="AT323" s="185" t="s">
        <v>164</v>
      </c>
      <c r="AU323" s="185" t="s">
        <v>87</v>
      </c>
      <c r="AY323" s="18" t="s">
        <v>162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84</v>
      </c>
      <c r="BK323" s="186">
        <f>ROUND(I323*H323,2)</f>
        <v>0</v>
      </c>
      <c r="BL323" s="18" t="s">
        <v>169</v>
      </c>
      <c r="BM323" s="185" t="s">
        <v>1327</v>
      </c>
    </row>
    <row r="324" spans="1:65" s="2" customFormat="1" ht="10.199999999999999">
      <c r="A324" s="35"/>
      <c r="B324" s="36"/>
      <c r="C324" s="37"/>
      <c r="D324" s="187" t="s">
        <v>171</v>
      </c>
      <c r="E324" s="37"/>
      <c r="F324" s="188" t="s">
        <v>810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171</v>
      </c>
      <c r="AU324" s="18" t="s">
        <v>87</v>
      </c>
    </row>
    <row r="325" spans="1:65" s="13" customFormat="1" ht="10.199999999999999">
      <c r="B325" s="192"/>
      <c r="C325" s="193"/>
      <c r="D325" s="194" t="s">
        <v>173</v>
      </c>
      <c r="E325" s="195" t="s">
        <v>28</v>
      </c>
      <c r="F325" s="196" t="s">
        <v>7</v>
      </c>
      <c r="G325" s="193"/>
      <c r="H325" s="197">
        <v>21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173</v>
      </c>
      <c r="AU325" s="203" t="s">
        <v>87</v>
      </c>
      <c r="AV325" s="13" t="s">
        <v>87</v>
      </c>
      <c r="AW325" s="13" t="s">
        <v>36</v>
      </c>
      <c r="AX325" s="13" t="s">
        <v>84</v>
      </c>
      <c r="AY325" s="203" t="s">
        <v>162</v>
      </c>
    </row>
    <row r="326" spans="1:65" s="2" customFormat="1" ht="14.4" customHeight="1">
      <c r="A326" s="35"/>
      <c r="B326" s="36"/>
      <c r="C326" s="225" t="s">
        <v>899</v>
      </c>
      <c r="D326" s="225" t="s">
        <v>228</v>
      </c>
      <c r="E326" s="226" t="s">
        <v>819</v>
      </c>
      <c r="F326" s="227" t="s">
        <v>820</v>
      </c>
      <c r="G326" s="228" t="s">
        <v>225</v>
      </c>
      <c r="H326" s="229">
        <v>4</v>
      </c>
      <c r="I326" s="230"/>
      <c r="J326" s="231">
        <f>ROUND(I326*H326,2)</f>
        <v>0</v>
      </c>
      <c r="K326" s="227" t="s">
        <v>28</v>
      </c>
      <c r="L326" s="232"/>
      <c r="M326" s="233" t="s">
        <v>28</v>
      </c>
      <c r="N326" s="234" t="s">
        <v>47</v>
      </c>
      <c r="O326" s="65"/>
      <c r="P326" s="183">
        <f>O326*H326</f>
        <v>0</v>
      </c>
      <c r="Q326" s="183">
        <v>6.0000000000000001E-3</v>
      </c>
      <c r="R326" s="183">
        <f>Q326*H326</f>
        <v>2.4E-2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214</v>
      </c>
      <c r="AT326" s="185" t="s">
        <v>228</v>
      </c>
      <c r="AU326" s="185" t="s">
        <v>87</v>
      </c>
      <c r="AY326" s="18" t="s">
        <v>162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84</v>
      </c>
      <c r="BK326" s="186">
        <f>ROUND(I326*H326,2)</f>
        <v>0</v>
      </c>
      <c r="BL326" s="18" t="s">
        <v>169</v>
      </c>
      <c r="BM326" s="185" t="s">
        <v>1328</v>
      </c>
    </row>
    <row r="327" spans="1:65" s="15" customFormat="1" ht="10.199999999999999">
      <c r="B327" s="215"/>
      <c r="C327" s="216"/>
      <c r="D327" s="194" t="s">
        <v>173</v>
      </c>
      <c r="E327" s="217" t="s">
        <v>28</v>
      </c>
      <c r="F327" s="218" t="s">
        <v>1329</v>
      </c>
      <c r="G327" s="216"/>
      <c r="H327" s="217" t="s">
        <v>28</v>
      </c>
      <c r="I327" s="219"/>
      <c r="J327" s="216"/>
      <c r="K327" s="216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173</v>
      </c>
      <c r="AU327" s="224" t="s">
        <v>87</v>
      </c>
      <c r="AV327" s="15" t="s">
        <v>84</v>
      </c>
      <c r="AW327" s="15" t="s">
        <v>36</v>
      </c>
      <c r="AX327" s="15" t="s">
        <v>76</v>
      </c>
      <c r="AY327" s="224" t="s">
        <v>162</v>
      </c>
    </row>
    <row r="328" spans="1:65" s="13" customFormat="1" ht="10.199999999999999">
      <c r="B328" s="192"/>
      <c r="C328" s="193"/>
      <c r="D328" s="194" t="s">
        <v>173</v>
      </c>
      <c r="E328" s="195" t="s">
        <v>28</v>
      </c>
      <c r="F328" s="196" t="s">
        <v>169</v>
      </c>
      <c r="G328" s="193"/>
      <c r="H328" s="197">
        <v>4</v>
      </c>
      <c r="I328" s="198"/>
      <c r="J328" s="193"/>
      <c r="K328" s="193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173</v>
      </c>
      <c r="AU328" s="203" t="s">
        <v>87</v>
      </c>
      <c r="AV328" s="13" t="s">
        <v>87</v>
      </c>
      <c r="AW328" s="13" t="s">
        <v>36</v>
      </c>
      <c r="AX328" s="13" t="s">
        <v>76</v>
      </c>
      <c r="AY328" s="203" t="s">
        <v>162</v>
      </c>
    </row>
    <row r="329" spans="1:65" s="14" customFormat="1" ht="10.199999999999999">
      <c r="B329" s="204"/>
      <c r="C329" s="205"/>
      <c r="D329" s="194" t="s">
        <v>173</v>
      </c>
      <c r="E329" s="206" t="s">
        <v>28</v>
      </c>
      <c r="F329" s="207" t="s">
        <v>176</v>
      </c>
      <c r="G329" s="205"/>
      <c r="H329" s="208">
        <v>4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173</v>
      </c>
      <c r="AU329" s="214" t="s">
        <v>87</v>
      </c>
      <c r="AV329" s="14" t="s">
        <v>169</v>
      </c>
      <c r="AW329" s="14" t="s">
        <v>36</v>
      </c>
      <c r="AX329" s="14" t="s">
        <v>84</v>
      </c>
      <c r="AY329" s="214" t="s">
        <v>162</v>
      </c>
    </row>
    <row r="330" spans="1:65" s="2" customFormat="1" ht="14.4" customHeight="1">
      <c r="A330" s="35"/>
      <c r="B330" s="36"/>
      <c r="C330" s="225" t="s">
        <v>904</v>
      </c>
      <c r="D330" s="225" t="s">
        <v>228</v>
      </c>
      <c r="E330" s="226" t="s">
        <v>823</v>
      </c>
      <c r="F330" s="227" t="s">
        <v>824</v>
      </c>
      <c r="G330" s="228" t="s">
        <v>225</v>
      </c>
      <c r="H330" s="229">
        <v>4</v>
      </c>
      <c r="I330" s="230"/>
      <c r="J330" s="231">
        <f>ROUND(I330*H330,2)</f>
        <v>0</v>
      </c>
      <c r="K330" s="227" t="s">
        <v>28</v>
      </c>
      <c r="L330" s="232"/>
      <c r="M330" s="233" t="s">
        <v>28</v>
      </c>
      <c r="N330" s="234" t="s">
        <v>47</v>
      </c>
      <c r="O330" s="65"/>
      <c r="P330" s="183">
        <f>O330*H330</f>
        <v>0</v>
      </c>
      <c r="Q330" s="183">
        <v>4.0000000000000001E-3</v>
      </c>
      <c r="R330" s="183">
        <f>Q330*H330</f>
        <v>1.6E-2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214</v>
      </c>
      <c r="AT330" s="185" t="s">
        <v>228</v>
      </c>
      <c r="AU330" s="185" t="s">
        <v>87</v>
      </c>
      <c r="AY330" s="18" t="s">
        <v>162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84</v>
      </c>
      <c r="BK330" s="186">
        <f>ROUND(I330*H330,2)</f>
        <v>0</v>
      </c>
      <c r="BL330" s="18" t="s">
        <v>169</v>
      </c>
      <c r="BM330" s="185" t="s">
        <v>1330</v>
      </c>
    </row>
    <row r="331" spans="1:65" s="15" customFormat="1" ht="10.199999999999999">
      <c r="B331" s="215"/>
      <c r="C331" s="216"/>
      <c r="D331" s="194" t="s">
        <v>173</v>
      </c>
      <c r="E331" s="217" t="s">
        <v>28</v>
      </c>
      <c r="F331" s="218" t="s">
        <v>1331</v>
      </c>
      <c r="G331" s="216"/>
      <c r="H331" s="217" t="s">
        <v>28</v>
      </c>
      <c r="I331" s="219"/>
      <c r="J331" s="216"/>
      <c r="K331" s="216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173</v>
      </c>
      <c r="AU331" s="224" t="s">
        <v>87</v>
      </c>
      <c r="AV331" s="15" t="s">
        <v>84</v>
      </c>
      <c r="AW331" s="15" t="s">
        <v>36</v>
      </c>
      <c r="AX331" s="15" t="s">
        <v>76</v>
      </c>
      <c r="AY331" s="224" t="s">
        <v>162</v>
      </c>
    </row>
    <row r="332" spans="1:65" s="13" customFormat="1" ht="10.199999999999999">
      <c r="B332" s="192"/>
      <c r="C332" s="193"/>
      <c r="D332" s="194" t="s">
        <v>173</v>
      </c>
      <c r="E332" s="195" t="s">
        <v>28</v>
      </c>
      <c r="F332" s="196" t="s">
        <v>87</v>
      </c>
      <c r="G332" s="193"/>
      <c r="H332" s="197">
        <v>2</v>
      </c>
      <c r="I332" s="198"/>
      <c r="J332" s="193"/>
      <c r="K332" s="193"/>
      <c r="L332" s="199"/>
      <c r="M332" s="200"/>
      <c r="N332" s="201"/>
      <c r="O332" s="201"/>
      <c r="P332" s="201"/>
      <c r="Q332" s="201"/>
      <c r="R332" s="201"/>
      <c r="S332" s="201"/>
      <c r="T332" s="202"/>
      <c r="AT332" s="203" t="s">
        <v>173</v>
      </c>
      <c r="AU332" s="203" t="s">
        <v>87</v>
      </c>
      <c r="AV332" s="13" t="s">
        <v>87</v>
      </c>
      <c r="AW332" s="13" t="s">
        <v>36</v>
      </c>
      <c r="AX332" s="13" t="s">
        <v>76</v>
      </c>
      <c r="AY332" s="203" t="s">
        <v>162</v>
      </c>
    </row>
    <row r="333" spans="1:65" s="15" customFormat="1" ht="10.199999999999999">
      <c r="B333" s="215"/>
      <c r="C333" s="216"/>
      <c r="D333" s="194" t="s">
        <v>173</v>
      </c>
      <c r="E333" s="217" t="s">
        <v>28</v>
      </c>
      <c r="F333" s="218" t="s">
        <v>1332</v>
      </c>
      <c r="G333" s="216"/>
      <c r="H333" s="217" t="s">
        <v>28</v>
      </c>
      <c r="I333" s="219"/>
      <c r="J333" s="216"/>
      <c r="K333" s="216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173</v>
      </c>
      <c r="AU333" s="224" t="s">
        <v>87</v>
      </c>
      <c r="AV333" s="15" t="s">
        <v>84</v>
      </c>
      <c r="AW333" s="15" t="s">
        <v>36</v>
      </c>
      <c r="AX333" s="15" t="s">
        <v>76</v>
      </c>
      <c r="AY333" s="224" t="s">
        <v>162</v>
      </c>
    </row>
    <row r="334" spans="1:65" s="13" customFormat="1" ht="10.199999999999999">
      <c r="B334" s="192"/>
      <c r="C334" s="193"/>
      <c r="D334" s="194" t="s">
        <v>173</v>
      </c>
      <c r="E334" s="195" t="s">
        <v>28</v>
      </c>
      <c r="F334" s="196" t="s">
        <v>87</v>
      </c>
      <c r="G334" s="193"/>
      <c r="H334" s="197">
        <v>2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173</v>
      </c>
      <c r="AU334" s="203" t="s">
        <v>87</v>
      </c>
      <c r="AV334" s="13" t="s">
        <v>87</v>
      </c>
      <c r="AW334" s="13" t="s">
        <v>36</v>
      </c>
      <c r="AX334" s="13" t="s">
        <v>76</v>
      </c>
      <c r="AY334" s="203" t="s">
        <v>162</v>
      </c>
    </row>
    <row r="335" spans="1:65" s="14" customFormat="1" ht="10.199999999999999">
      <c r="B335" s="204"/>
      <c r="C335" s="205"/>
      <c r="D335" s="194" t="s">
        <v>173</v>
      </c>
      <c r="E335" s="206" t="s">
        <v>28</v>
      </c>
      <c r="F335" s="207" t="s">
        <v>176</v>
      </c>
      <c r="G335" s="205"/>
      <c r="H335" s="208">
        <v>4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173</v>
      </c>
      <c r="AU335" s="214" t="s">
        <v>87</v>
      </c>
      <c r="AV335" s="14" t="s">
        <v>169</v>
      </c>
      <c r="AW335" s="14" t="s">
        <v>36</v>
      </c>
      <c r="AX335" s="14" t="s">
        <v>84</v>
      </c>
      <c r="AY335" s="214" t="s">
        <v>162</v>
      </c>
    </row>
    <row r="336" spans="1:65" s="2" customFormat="1" ht="22.2" customHeight="1">
      <c r="A336" s="35"/>
      <c r="B336" s="36"/>
      <c r="C336" s="225" t="s">
        <v>913</v>
      </c>
      <c r="D336" s="225" t="s">
        <v>228</v>
      </c>
      <c r="E336" s="226" t="s">
        <v>828</v>
      </c>
      <c r="F336" s="227" t="s">
        <v>829</v>
      </c>
      <c r="G336" s="228" t="s">
        <v>225</v>
      </c>
      <c r="H336" s="229">
        <v>11</v>
      </c>
      <c r="I336" s="230"/>
      <c r="J336" s="231">
        <f>ROUND(I336*H336,2)</f>
        <v>0</v>
      </c>
      <c r="K336" s="227" t="s">
        <v>28</v>
      </c>
      <c r="L336" s="232"/>
      <c r="M336" s="233" t="s">
        <v>28</v>
      </c>
      <c r="N336" s="234" t="s">
        <v>47</v>
      </c>
      <c r="O336" s="65"/>
      <c r="P336" s="183">
        <f>O336*H336</f>
        <v>0</v>
      </c>
      <c r="Q336" s="183">
        <v>4.0000000000000001E-3</v>
      </c>
      <c r="R336" s="183">
        <f>Q336*H336</f>
        <v>4.3999999999999997E-2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214</v>
      </c>
      <c r="AT336" s="185" t="s">
        <v>228</v>
      </c>
      <c r="AU336" s="185" t="s">
        <v>87</v>
      </c>
      <c r="AY336" s="18" t="s">
        <v>162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84</v>
      </c>
      <c r="BK336" s="186">
        <f>ROUND(I336*H336,2)</f>
        <v>0</v>
      </c>
      <c r="BL336" s="18" t="s">
        <v>169</v>
      </c>
      <c r="BM336" s="185" t="s">
        <v>1333</v>
      </c>
    </row>
    <row r="337" spans="1:65" s="15" customFormat="1" ht="10.199999999999999">
      <c r="B337" s="215"/>
      <c r="C337" s="216"/>
      <c r="D337" s="194" t="s">
        <v>173</v>
      </c>
      <c r="E337" s="217" t="s">
        <v>28</v>
      </c>
      <c r="F337" s="218" t="s">
        <v>1334</v>
      </c>
      <c r="G337" s="216"/>
      <c r="H337" s="217" t="s">
        <v>28</v>
      </c>
      <c r="I337" s="219"/>
      <c r="J337" s="216"/>
      <c r="K337" s="216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173</v>
      </c>
      <c r="AU337" s="224" t="s">
        <v>87</v>
      </c>
      <c r="AV337" s="15" t="s">
        <v>84</v>
      </c>
      <c r="AW337" s="15" t="s">
        <v>36</v>
      </c>
      <c r="AX337" s="15" t="s">
        <v>76</v>
      </c>
      <c r="AY337" s="224" t="s">
        <v>162</v>
      </c>
    </row>
    <row r="338" spans="1:65" s="13" customFormat="1" ht="10.199999999999999">
      <c r="B338" s="192"/>
      <c r="C338" s="193"/>
      <c r="D338" s="194" t="s">
        <v>173</v>
      </c>
      <c r="E338" s="195" t="s">
        <v>28</v>
      </c>
      <c r="F338" s="196" t="s">
        <v>169</v>
      </c>
      <c r="G338" s="193"/>
      <c r="H338" s="197">
        <v>4</v>
      </c>
      <c r="I338" s="198"/>
      <c r="J338" s="193"/>
      <c r="K338" s="193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173</v>
      </c>
      <c r="AU338" s="203" t="s">
        <v>87</v>
      </c>
      <c r="AV338" s="13" t="s">
        <v>87</v>
      </c>
      <c r="AW338" s="13" t="s">
        <v>36</v>
      </c>
      <c r="AX338" s="13" t="s">
        <v>76</v>
      </c>
      <c r="AY338" s="203" t="s">
        <v>162</v>
      </c>
    </row>
    <row r="339" spans="1:65" s="15" customFormat="1" ht="10.199999999999999">
      <c r="B339" s="215"/>
      <c r="C339" s="216"/>
      <c r="D339" s="194" t="s">
        <v>173</v>
      </c>
      <c r="E339" s="217" t="s">
        <v>28</v>
      </c>
      <c r="F339" s="218" t="s">
        <v>1335</v>
      </c>
      <c r="G339" s="216"/>
      <c r="H339" s="217" t="s">
        <v>28</v>
      </c>
      <c r="I339" s="219"/>
      <c r="J339" s="216"/>
      <c r="K339" s="216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173</v>
      </c>
      <c r="AU339" s="224" t="s">
        <v>87</v>
      </c>
      <c r="AV339" s="15" t="s">
        <v>84</v>
      </c>
      <c r="AW339" s="15" t="s">
        <v>36</v>
      </c>
      <c r="AX339" s="15" t="s">
        <v>76</v>
      </c>
      <c r="AY339" s="224" t="s">
        <v>162</v>
      </c>
    </row>
    <row r="340" spans="1:65" s="13" customFormat="1" ht="10.199999999999999">
      <c r="B340" s="192"/>
      <c r="C340" s="193"/>
      <c r="D340" s="194" t="s">
        <v>173</v>
      </c>
      <c r="E340" s="195" t="s">
        <v>28</v>
      </c>
      <c r="F340" s="196" t="s">
        <v>87</v>
      </c>
      <c r="G340" s="193"/>
      <c r="H340" s="197">
        <v>2</v>
      </c>
      <c r="I340" s="198"/>
      <c r="J340" s="193"/>
      <c r="K340" s="193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173</v>
      </c>
      <c r="AU340" s="203" t="s">
        <v>87</v>
      </c>
      <c r="AV340" s="13" t="s">
        <v>87</v>
      </c>
      <c r="AW340" s="13" t="s">
        <v>36</v>
      </c>
      <c r="AX340" s="13" t="s">
        <v>76</v>
      </c>
      <c r="AY340" s="203" t="s">
        <v>162</v>
      </c>
    </row>
    <row r="341" spans="1:65" s="15" customFormat="1" ht="10.199999999999999">
      <c r="B341" s="215"/>
      <c r="C341" s="216"/>
      <c r="D341" s="194" t="s">
        <v>173</v>
      </c>
      <c r="E341" s="217" t="s">
        <v>28</v>
      </c>
      <c r="F341" s="218" t="s">
        <v>1336</v>
      </c>
      <c r="G341" s="216"/>
      <c r="H341" s="217" t="s">
        <v>28</v>
      </c>
      <c r="I341" s="219"/>
      <c r="J341" s="216"/>
      <c r="K341" s="216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173</v>
      </c>
      <c r="AU341" s="224" t="s">
        <v>87</v>
      </c>
      <c r="AV341" s="15" t="s">
        <v>84</v>
      </c>
      <c r="AW341" s="15" t="s">
        <v>36</v>
      </c>
      <c r="AX341" s="15" t="s">
        <v>76</v>
      </c>
      <c r="AY341" s="224" t="s">
        <v>162</v>
      </c>
    </row>
    <row r="342" spans="1:65" s="13" customFormat="1" ht="10.199999999999999">
      <c r="B342" s="192"/>
      <c r="C342" s="193"/>
      <c r="D342" s="194" t="s">
        <v>173</v>
      </c>
      <c r="E342" s="195" t="s">
        <v>28</v>
      </c>
      <c r="F342" s="196" t="s">
        <v>87</v>
      </c>
      <c r="G342" s="193"/>
      <c r="H342" s="197">
        <v>2</v>
      </c>
      <c r="I342" s="198"/>
      <c r="J342" s="193"/>
      <c r="K342" s="193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173</v>
      </c>
      <c r="AU342" s="203" t="s">
        <v>87</v>
      </c>
      <c r="AV342" s="13" t="s">
        <v>87</v>
      </c>
      <c r="AW342" s="13" t="s">
        <v>36</v>
      </c>
      <c r="AX342" s="13" t="s">
        <v>76</v>
      </c>
      <c r="AY342" s="203" t="s">
        <v>162</v>
      </c>
    </row>
    <row r="343" spans="1:65" s="15" customFormat="1" ht="10.199999999999999">
      <c r="B343" s="215"/>
      <c r="C343" s="216"/>
      <c r="D343" s="194" t="s">
        <v>173</v>
      </c>
      <c r="E343" s="217" t="s">
        <v>28</v>
      </c>
      <c r="F343" s="218" t="s">
        <v>834</v>
      </c>
      <c r="G343" s="216"/>
      <c r="H343" s="217" t="s">
        <v>28</v>
      </c>
      <c r="I343" s="219"/>
      <c r="J343" s="216"/>
      <c r="K343" s="216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173</v>
      </c>
      <c r="AU343" s="224" t="s">
        <v>87</v>
      </c>
      <c r="AV343" s="15" t="s">
        <v>84</v>
      </c>
      <c r="AW343" s="15" t="s">
        <v>36</v>
      </c>
      <c r="AX343" s="15" t="s">
        <v>76</v>
      </c>
      <c r="AY343" s="224" t="s">
        <v>162</v>
      </c>
    </row>
    <row r="344" spans="1:65" s="13" customFormat="1" ht="10.199999999999999">
      <c r="B344" s="192"/>
      <c r="C344" s="193"/>
      <c r="D344" s="194" t="s">
        <v>173</v>
      </c>
      <c r="E344" s="195" t="s">
        <v>28</v>
      </c>
      <c r="F344" s="196" t="s">
        <v>84</v>
      </c>
      <c r="G344" s="193"/>
      <c r="H344" s="197">
        <v>1</v>
      </c>
      <c r="I344" s="198"/>
      <c r="J344" s="193"/>
      <c r="K344" s="193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173</v>
      </c>
      <c r="AU344" s="203" t="s">
        <v>87</v>
      </c>
      <c r="AV344" s="13" t="s">
        <v>87</v>
      </c>
      <c r="AW344" s="13" t="s">
        <v>36</v>
      </c>
      <c r="AX344" s="13" t="s">
        <v>76</v>
      </c>
      <c r="AY344" s="203" t="s">
        <v>162</v>
      </c>
    </row>
    <row r="345" spans="1:65" s="15" customFormat="1" ht="10.199999999999999">
      <c r="B345" s="215"/>
      <c r="C345" s="216"/>
      <c r="D345" s="194" t="s">
        <v>173</v>
      </c>
      <c r="E345" s="217" t="s">
        <v>28</v>
      </c>
      <c r="F345" s="218" t="s">
        <v>835</v>
      </c>
      <c r="G345" s="216"/>
      <c r="H345" s="217" t="s">
        <v>28</v>
      </c>
      <c r="I345" s="219"/>
      <c r="J345" s="216"/>
      <c r="K345" s="216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173</v>
      </c>
      <c r="AU345" s="224" t="s">
        <v>87</v>
      </c>
      <c r="AV345" s="15" t="s">
        <v>84</v>
      </c>
      <c r="AW345" s="15" t="s">
        <v>36</v>
      </c>
      <c r="AX345" s="15" t="s">
        <v>76</v>
      </c>
      <c r="AY345" s="224" t="s">
        <v>162</v>
      </c>
    </row>
    <row r="346" spans="1:65" s="13" customFormat="1" ht="10.199999999999999">
      <c r="B346" s="192"/>
      <c r="C346" s="193"/>
      <c r="D346" s="194" t="s">
        <v>173</v>
      </c>
      <c r="E346" s="195" t="s">
        <v>28</v>
      </c>
      <c r="F346" s="196" t="s">
        <v>84</v>
      </c>
      <c r="G346" s="193"/>
      <c r="H346" s="197">
        <v>1</v>
      </c>
      <c r="I346" s="198"/>
      <c r="J346" s="193"/>
      <c r="K346" s="193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173</v>
      </c>
      <c r="AU346" s="203" t="s">
        <v>87</v>
      </c>
      <c r="AV346" s="13" t="s">
        <v>87</v>
      </c>
      <c r="AW346" s="13" t="s">
        <v>36</v>
      </c>
      <c r="AX346" s="13" t="s">
        <v>76</v>
      </c>
      <c r="AY346" s="203" t="s">
        <v>162</v>
      </c>
    </row>
    <row r="347" spans="1:65" s="15" customFormat="1" ht="10.199999999999999">
      <c r="B347" s="215"/>
      <c r="C347" s="216"/>
      <c r="D347" s="194" t="s">
        <v>173</v>
      </c>
      <c r="E347" s="217" t="s">
        <v>28</v>
      </c>
      <c r="F347" s="218" t="s">
        <v>836</v>
      </c>
      <c r="G347" s="216"/>
      <c r="H347" s="217" t="s">
        <v>28</v>
      </c>
      <c r="I347" s="219"/>
      <c r="J347" s="216"/>
      <c r="K347" s="216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173</v>
      </c>
      <c r="AU347" s="224" t="s">
        <v>87</v>
      </c>
      <c r="AV347" s="15" t="s">
        <v>84</v>
      </c>
      <c r="AW347" s="15" t="s">
        <v>36</v>
      </c>
      <c r="AX347" s="15" t="s">
        <v>76</v>
      </c>
      <c r="AY347" s="224" t="s">
        <v>162</v>
      </c>
    </row>
    <row r="348" spans="1:65" s="13" customFormat="1" ht="10.199999999999999">
      <c r="B348" s="192"/>
      <c r="C348" s="193"/>
      <c r="D348" s="194" t="s">
        <v>173</v>
      </c>
      <c r="E348" s="195" t="s">
        <v>28</v>
      </c>
      <c r="F348" s="196" t="s">
        <v>84</v>
      </c>
      <c r="G348" s="193"/>
      <c r="H348" s="197">
        <v>1</v>
      </c>
      <c r="I348" s="198"/>
      <c r="J348" s="193"/>
      <c r="K348" s="193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173</v>
      </c>
      <c r="AU348" s="203" t="s">
        <v>87</v>
      </c>
      <c r="AV348" s="13" t="s">
        <v>87</v>
      </c>
      <c r="AW348" s="13" t="s">
        <v>36</v>
      </c>
      <c r="AX348" s="13" t="s">
        <v>76</v>
      </c>
      <c r="AY348" s="203" t="s">
        <v>162</v>
      </c>
    </row>
    <row r="349" spans="1:65" s="14" customFormat="1" ht="10.199999999999999">
      <c r="B349" s="204"/>
      <c r="C349" s="205"/>
      <c r="D349" s="194" t="s">
        <v>173</v>
      </c>
      <c r="E349" s="206" t="s">
        <v>28</v>
      </c>
      <c r="F349" s="207" t="s">
        <v>176</v>
      </c>
      <c r="G349" s="205"/>
      <c r="H349" s="208">
        <v>11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173</v>
      </c>
      <c r="AU349" s="214" t="s">
        <v>87</v>
      </c>
      <c r="AV349" s="14" t="s">
        <v>169</v>
      </c>
      <c r="AW349" s="14" t="s">
        <v>36</v>
      </c>
      <c r="AX349" s="14" t="s">
        <v>84</v>
      </c>
      <c r="AY349" s="214" t="s">
        <v>162</v>
      </c>
    </row>
    <row r="350" spans="1:65" s="2" customFormat="1" ht="14.4" customHeight="1">
      <c r="A350" s="35"/>
      <c r="B350" s="36"/>
      <c r="C350" s="225" t="s">
        <v>916</v>
      </c>
      <c r="D350" s="225" t="s">
        <v>228</v>
      </c>
      <c r="E350" s="226" t="s">
        <v>837</v>
      </c>
      <c r="F350" s="227" t="s">
        <v>838</v>
      </c>
      <c r="G350" s="228" t="s">
        <v>225</v>
      </c>
      <c r="H350" s="229">
        <v>2</v>
      </c>
      <c r="I350" s="230"/>
      <c r="J350" s="231">
        <f>ROUND(I350*H350,2)</f>
        <v>0</v>
      </c>
      <c r="K350" s="227" t="s">
        <v>28</v>
      </c>
      <c r="L350" s="232"/>
      <c r="M350" s="233" t="s">
        <v>28</v>
      </c>
      <c r="N350" s="234" t="s">
        <v>47</v>
      </c>
      <c r="O350" s="65"/>
      <c r="P350" s="183">
        <f>O350*H350</f>
        <v>0</v>
      </c>
      <c r="Q350" s="183">
        <v>6.0000000000000001E-3</v>
      </c>
      <c r="R350" s="183">
        <f>Q350*H350</f>
        <v>1.2E-2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214</v>
      </c>
      <c r="AT350" s="185" t="s">
        <v>228</v>
      </c>
      <c r="AU350" s="185" t="s">
        <v>87</v>
      </c>
      <c r="AY350" s="18" t="s">
        <v>162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84</v>
      </c>
      <c r="BK350" s="186">
        <f>ROUND(I350*H350,2)</f>
        <v>0</v>
      </c>
      <c r="BL350" s="18" t="s">
        <v>169</v>
      </c>
      <c r="BM350" s="185" t="s">
        <v>1337</v>
      </c>
    </row>
    <row r="351" spans="1:65" s="15" customFormat="1" ht="10.199999999999999">
      <c r="B351" s="215"/>
      <c r="C351" s="216"/>
      <c r="D351" s="194" t="s">
        <v>173</v>
      </c>
      <c r="E351" s="217" t="s">
        <v>28</v>
      </c>
      <c r="F351" s="218" t="s">
        <v>1338</v>
      </c>
      <c r="G351" s="216"/>
      <c r="H351" s="217" t="s">
        <v>28</v>
      </c>
      <c r="I351" s="219"/>
      <c r="J351" s="216"/>
      <c r="K351" s="216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173</v>
      </c>
      <c r="AU351" s="224" t="s">
        <v>87</v>
      </c>
      <c r="AV351" s="15" t="s">
        <v>84</v>
      </c>
      <c r="AW351" s="15" t="s">
        <v>36</v>
      </c>
      <c r="AX351" s="15" t="s">
        <v>76</v>
      </c>
      <c r="AY351" s="224" t="s">
        <v>162</v>
      </c>
    </row>
    <row r="352" spans="1:65" s="13" customFormat="1" ht="10.199999999999999">
      <c r="B352" s="192"/>
      <c r="C352" s="193"/>
      <c r="D352" s="194" t="s">
        <v>173</v>
      </c>
      <c r="E352" s="195" t="s">
        <v>28</v>
      </c>
      <c r="F352" s="196" t="s">
        <v>87</v>
      </c>
      <c r="G352" s="193"/>
      <c r="H352" s="197">
        <v>2</v>
      </c>
      <c r="I352" s="198"/>
      <c r="J352" s="193"/>
      <c r="K352" s="193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173</v>
      </c>
      <c r="AU352" s="203" t="s">
        <v>87</v>
      </c>
      <c r="AV352" s="13" t="s">
        <v>87</v>
      </c>
      <c r="AW352" s="13" t="s">
        <v>36</v>
      </c>
      <c r="AX352" s="13" t="s">
        <v>76</v>
      </c>
      <c r="AY352" s="203" t="s">
        <v>162</v>
      </c>
    </row>
    <row r="353" spans="1:65" s="14" customFormat="1" ht="10.199999999999999">
      <c r="B353" s="204"/>
      <c r="C353" s="205"/>
      <c r="D353" s="194" t="s">
        <v>173</v>
      </c>
      <c r="E353" s="206" t="s">
        <v>28</v>
      </c>
      <c r="F353" s="207" t="s">
        <v>176</v>
      </c>
      <c r="G353" s="205"/>
      <c r="H353" s="208">
        <v>2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173</v>
      </c>
      <c r="AU353" s="214" t="s">
        <v>87</v>
      </c>
      <c r="AV353" s="14" t="s">
        <v>169</v>
      </c>
      <c r="AW353" s="14" t="s">
        <v>36</v>
      </c>
      <c r="AX353" s="14" t="s">
        <v>84</v>
      </c>
      <c r="AY353" s="214" t="s">
        <v>162</v>
      </c>
    </row>
    <row r="354" spans="1:65" s="2" customFormat="1" ht="22.2" customHeight="1">
      <c r="A354" s="35"/>
      <c r="B354" s="36"/>
      <c r="C354" s="174" t="s">
        <v>921</v>
      </c>
      <c r="D354" s="174" t="s">
        <v>164</v>
      </c>
      <c r="E354" s="175" t="s">
        <v>853</v>
      </c>
      <c r="F354" s="176" t="s">
        <v>854</v>
      </c>
      <c r="G354" s="177" t="s">
        <v>225</v>
      </c>
      <c r="H354" s="178">
        <v>15</v>
      </c>
      <c r="I354" s="179"/>
      <c r="J354" s="180">
        <f>ROUND(I354*H354,2)</f>
        <v>0</v>
      </c>
      <c r="K354" s="176" t="s">
        <v>168</v>
      </c>
      <c r="L354" s="40"/>
      <c r="M354" s="181" t="s">
        <v>28</v>
      </c>
      <c r="N354" s="182" t="s">
        <v>47</v>
      </c>
      <c r="O354" s="65"/>
      <c r="P354" s="183">
        <f>O354*H354</f>
        <v>0</v>
      </c>
      <c r="Q354" s="183">
        <v>0.11241</v>
      </c>
      <c r="R354" s="183">
        <f>Q354*H354</f>
        <v>1.68615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169</v>
      </c>
      <c r="AT354" s="185" t="s">
        <v>164</v>
      </c>
      <c r="AU354" s="185" t="s">
        <v>87</v>
      </c>
      <c r="AY354" s="18" t="s">
        <v>162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84</v>
      </c>
      <c r="BK354" s="186">
        <f>ROUND(I354*H354,2)</f>
        <v>0</v>
      </c>
      <c r="BL354" s="18" t="s">
        <v>169</v>
      </c>
      <c r="BM354" s="185" t="s">
        <v>1339</v>
      </c>
    </row>
    <row r="355" spans="1:65" s="2" customFormat="1" ht="10.199999999999999">
      <c r="A355" s="35"/>
      <c r="B355" s="36"/>
      <c r="C355" s="37"/>
      <c r="D355" s="187" t="s">
        <v>171</v>
      </c>
      <c r="E355" s="37"/>
      <c r="F355" s="188" t="s">
        <v>856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171</v>
      </c>
      <c r="AU355" s="18" t="s">
        <v>87</v>
      </c>
    </row>
    <row r="356" spans="1:65" s="13" customFormat="1" ht="10.199999999999999">
      <c r="B356" s="192"/>
      <c r="C356" s="193"/>
      <c r="D356" s="194" t="s">
        <v>173</v>
      </c>
      <c r="E356" s="195" t="s">
        <v>28</v>
      </c>
      <c r="F356" s="196" t="s">
        <v>8</v>
      </c>
      <c r="G356" s="193"/>
      <c r="H356" s="197">
        <v>15</v>
      </c>
      <c r="I356" s="198"/>
      <c r="J356" s="193"/>
      <c r="K356" s="193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173</v>
      </c>
      <c r="AU356" s="203" t="s">
        <v>87</v>
      </c>
      <c r="AV356" s="13" t="s">
        <v>87</v>
      </c>
      <c r="AW356" s="13" t="s">
        <v>36</v>
      </c>
      <c r="AX356" s="13" t="s">
        <v>84</v>
      </c>
      <c r="AY356" s="203" t="s">
        <v>162</v>
      </c>
    </row>
    <row r="357" spans="1:65" s="2" customFormat="1" ht="19.8" customHeight="1">
      <c r="A357" s="35"/>
      <c r="B357" s="36"/>
      <c r="C357" s="225" t="s">
        <v>927</v>
      </c>
      <c r="D357" s="225" t="s">
        <v>228</v>
      </c>
      <c r="E357" s="226" t="s">
        <v>859</v>
      </c>
      <c r="F357" s="227" t="s">
        <v>860</v>
      </c>
      <c r="G357" s="228" t="s">
        <v>225</v>
      </c>
      <c r="H357" s="229">
        <v>15</v>
      </c>
      <c r="I357" s="230"/>
      <c r="J357" s="231">
        <f>ROUND(I357*H357,2)</f>
        <v>0</v>
      </c>
      <c r="K357" s="227" t="s">
        <v>168</v>
      </c>
      <c r="L357" s="232"/>
      <c r="M357" s="233" t="s">
        <v>28</v>
      </c>
      <c r="N357" s="234" t="s">
        <v>47</v>
      </c>
      <c r="O357" s="65"/>
      <c r="P357" s="183">
        <f>O357*H357</f>
        <v>0</v>
      </c>
      <c r="Q357" s="183">
        <v>6.1000000000000004E-3</v>
      </c>
      <c r="R357" s="183">
        <f>Q357*H357</f>
        <v>9.1500000000000012E-2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214</v>
      </c>
      <c r="AT357" s="185" t="s">
        <v>228</v>
      </c>
      <c r="AU357" s="185" t="s">
        <v>87</v>
      </c>
      <c r="AY357" s="18" t="s">
        <v>162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84</v>
      </c>
      <c r="BK357" s="186">
        <f>ROUND(I357*H357,2)</f>
        <v>0</v>
      </c>
      <c r="BL357" s="18" t="s">
        <v>169</v>
      </c>
      <c r="BM357" s="185" t="s">
        <v>1340</v>
      </c>
    </row>
    <row r="358" spans="1:65" s="13" customFormat="1" ht="10.199999999999999">
      <c r="B358" s="192"/>
      <c r="C358" s="193"/>
      <c r="D358" s="194" t="s">
        <v>173</v>
      </c>
      <c r="E358" s="195" t="s">
        <v>28</v>
      </c>
      <c r="F358" s="196" t="s">
        <v>8</v>
      </c>
      <c r="G358" s="193"/>
      <c r="H358" s="197">
        <v>15</v>
      </c>
      <c r="I358" s="198"/>
      <c r="J358" s="193"/>
      <c r="K358" s="193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173</v>
      </c>
      <c r="AU358" s="203" t="s">
        <v>87</v>
      </c>
      <c r="AV358" s="13" t="s">
        <v>87</v>
      </c>
      <c r="AW358" s="13" t="s">
        <v>36</v>
      </c>
      <c r="AX358" s="13" t="s">
        <v>84</v>
      </c>
      <c r="AY358" s="203" t="s">
        <v>162</v>
      </c>
    </row>
    <row r="359" spans="1:65" s="2" customFormat="1" ht="22.2" customHeight="1">
      <c r="A359" s="35"/>
      <c r="B359" s="36"/>
      <c r="C359" s="174" t="s">
        <v>933</v>
      </c>
      <c r="D359" s="174" t="s">
        <v>164</v>
      </c>
      <c r="E359" s="175" t="s">
        <v>863</v>
      </c>
      <c r="F359" s="176" t="s">
        <v>864</v>
      </c>
      <c r="G359" s="177" t="s">
        <v>255</v>
      </c>
      <c r="H359" s="178">
        <v>85</v>
      </c>
      <c r="I359" s="179"/>
      <c r="J359" s="180">
        <f>ROUND(I359*H359,2)</f>
        <v>0</v>
      </c>
      <c r="K359" s="176" t="s">
        <v>168</v>
      </c>
      <c r="L359" s="40"/>
      <c r="M359" s="181" t="s">
        <v>28</v>
      </c>
      <c r="N359" s="182" t="s">
        <v>47</v>
      </c>
      <c r="O359" s="65"/>
      <c r="P359" s="183">
        <f>O359*H359</f>
        <v>0</v>
      </c>
      <c r="Q359" s="183">
        <v>2.0000000000000001E-4</v>
      </c>
      <c r="R359" s="183">
        <f>Q359*H359</f>
        <v>1.7000000000000001E-2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169</v>
      </c>
      <c r="AT359" s="185" t="s">
        <v>164</v>
      </c>
      <c r="AU359" s="185" t="s">
        <v>87</v>
      </c>
      <c r="AY359" s="18" t="s">
        <v>162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84</v>
      </c>
      <c r="BK359" s="186">
        <f>ROUND(I359*H359,2)</f>
        <v>0</v>
      </c>
      <c r="BL359" s="18" t="s">
        <v>169</v>
      </c>
      <c r="BM359" s="185" t="s">
        <v>1341</v>
      </c>
    </row>
    <row r="360" spans="1:65" s="2" customFormat="1" ht="10.199999999999999">
      <c r="A360" s="35"/>
      <c r="B360" s="36"/>
      <c r="C360" s="37"/>
      <c r="D360" s="187" t="s">
        <v>171</v>
      </c>
      <c r="E360" s="37"/>
      <c r="F360" s="188" t="s">
        <v>866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171</v>
      </c>
      <c r="AU360" s="18" t="s">
        <v>87</v>
      </c>
    </row>
    <row r="361" spans="1:65" s="13" customFormat="1" ht="10.199999999999999">
      <c r="B361" s="192"/>
      <c r="C361" s="193"/>
      <c r="D361" s="194" t="s">
        <v>173</v>
      </c>
      <c r="E361" s="195" t="s">
        <v>28</v>
      </c>
      <c r="F361" s="196" t="s">
        <v>1085</v>
      </c>
      <c r="G361" s="193"/>
      <c r="H361" s="197">
        <v>85</v>
      </c>
      <c r="I361" s="198"/>
      <c r="J361" s="193"/>
      <c r="K361" s="193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173</v>
      </c>
      <c r="AU361" s="203" t="s">
        <v>87</v>
      </c>
      <c r="AV361" s="13" t="s">
        <v>87</v>
      </c>
      <c r="AW361" s="13" t="s">
        <v>36</v>
      </c>
      <c r="AX361" s="13" t="s">
        <v>84</v>
      </c>
      <c r="AY361" s="203" t="s">
        <v>162</v>
      </c>
    </row>
    <row r="362" spans="1:65" s="2" customFormat="1" ht="30" customHeight="1">
      <c r="A362" s="35"/>
      <c r="B362" s="36"/>
      <c r="C362" s="174" t="s">
        <v>938</v>
      </c>
      <c r="D362" s="174" t="s">
        <v>164</v>
      </c>
      <c r="E362" s="175" t="s">
        <v>872</v>
      </c>
      <c r="F362" s="176" t="s">
        <v>873</v>
      </c>
      <c r="G362" s="177" t="s">
        <v>255</v>
      </c>
      <c r="H362" s="178">
        <v>165</v>
      </c>
      <c r="I362" s="179"/>
      <c r="J362" s="180">
        <f>ROUND(I362*H362,2)</f>
        <v>0</v>
      </c>
      <c r="K362" s="176" t="s">
        <v>168</v>
      </c>
      <c r="L362" s="40"/>
      <c r="M362" s="181" t="s">
        <v>28</v>
      </c>
      <c r="N362" s="182" t="s">
        <v>47</v>
      </c>
      <c r="O362" s="65"/>
      <c r="P362" s="183">
        <f>O362*H362</f>
        <v>0</v>
      </c>
      <c r="Q362" s="183">
        <v>6.9999999999999994E-5</v>
      </c>
      <c r="R362" s="183">
        <f>Q362*H362</f>
        <v>1.155E-2</v>
      </c>
      <c r="S362" s="183">
        <v>0</v>
      </c>
      <c r="T362" s="18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5" t="s">
        <v>169</v>
      </c>
      <c r="AT362" s="185" t="s">
        <v>164</v>
      </c>
      <c r="AU362" s="185" t="s">
        <v>87</v>
      </c>
      <c r="AY362" s="18" t="s">
        <v>162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8" t="s">
        <v>84</v>
      </c>
      <c r="BK362" s="186">
        <f>ROUND(I362*H362,2)</f>
        <v>0</v>
      </c>
      <c r="BL362" s="18" t="s">
        <v>169</v>
      </c>
      <c r="BM362" s="185" t="s">
        <v>1342</v>
      </c>
    </row>
    <row r="363" spans="1:65" s="2" customFormat="1" ht="10.199999999999999">
      <c r="A363" s="35"/>
      <c r="B363" s="36"/>
      <c r="C363" s="37"/>
      <c r="D363" s="187" t="s">
        <v>171</v>
      </c>
      <c r="E363" s="37"/>
      <c r="F363" s="188" t="s">
        <v>875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171</v>
      </c>
      <c r="AU363" s="18" t="s">
        <v>87</v>
      </c>
    </row>
    <row r="364" spans="1:65" s="13" customFormat="1" ht="10.199999999999999">
      <c r="B364" s="192"/>
      <c r="C364" s="193"/>
      <c r="D364" s="194" t="s">
        <v>173</v>
      </c>
      <c r="E364" s="195" t="s">
        <v>28</v>
      </c>
      <c r="F364" s="196" t="s">
        <v>1343</v>
      </c>
      <c r="G364" s="193"/>
      <c r="H364" s="197">
        <v>165</v>
      </c>
      <c r="I364" s="198"/>
      <c r="J364" s="193"/>
      <c r="K364" s="193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173</v>
      </c>
      <c r="AU364" s="203" t="s">
        <v>87</v>
      </c>
      <c r="AV364" s="13" t="s">
        <v>87</v>
      </c>
      <c r="AW364" s="13" t="s">
        <v>36</v>
      </c>
      <c r="AX364" s="13" t="s">
        <v>84</v>
      </c>
      <c r="AY364" s="203" t="s">
        <v>162</v>
      </c>
    </row>
    <row r="365" spans="1:65" s="2" customFormat="1" ht="30" customHeight="1">
      <c r="A365" s="35"/>
      <c r="B365" s="36"/>
      <c r="C365" s="174" t="s">
        <v>857</v>
      </c>
      <c r="D365" s="174" t="s">
        <v>164</v>
      </c>
      <c r="E365" s="175" t="s">
        <v>885</v>
      </c>
      <c r="F365" s="176" t="s">
        <v>886</v>
      </c>
      <c r="G365" s="177" t="s">
        <v>217</v>
      </c>
      <c r="H365" s="178">
        <v>3.3</v>
      </c>
      <c r="I365" s="179"/>
      <c r="J365" s="180">
        <f>ROUND(I365*H365,2)</f>
        <v>0</v>
      </c>
      <c r="K365" s="176" t="s">
        <v>168</v>
      </c>
      <c r="L365" s="40"/>
      <c r="M365" s="181" t="s">
        <v>28</v>
      </c>
      <c r="N365" s="182" t="s">
        <v>47</v>
      </c>
      <c r="O365" s="65"/>
      <c r="P365" s="183">
        <f>O365*H365</f>
        <v>0</v>
      </c>
      <c r="Q365" s="183">
        <v>1.6000000000000001E-3</v>
      </c>
      <c r="R365" s="183">
        <f>Q365*H365</f>
        <v>5.28E-3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169</v>
      </c>
      <c r="AT365" s="185" t="s">
        <v>164</v>
      </c>
      <c r="AU365" s="185" t="s">
        <v>87</v>
      </c>
      <c r="AY365" s="18" t="s">
        <v>162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84</v>
      </c>
      <c r="BK365" s="186">
        <f>ROUND(I365*H365,2)</f>
        <v>0</v>
      </c>
      <c r="BL365" s="18" t="s">
        <v>169</v>
      </c>
      <c r="BM365" s="185" t="s">
        <v>1344</v>
      </c>
    </row>
    <row r="366" spans="1:65" s="2" customFormat="1" ht="10.199999999999999">
      <c r="A366" s="35"/>
      <c r="B366" s="36"/>
      <c r="C366" s="37"/>
      <c r="D366" s="187" t="s">
        <v>171</v>
      </c>
      <c r="E366" s="37"/>
      <c r="F366" s="188" t="s">
        <v>888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171</v>
      </c>
      <c r="AU366" s="18" t="s">
        <v>87</v>
      </c>
    </row>
    <row r="367" spans="1:65" s="13" customFormat="1" ht="10.199999999999999">
      <c r="B367" s="192"/>
      <c r="C367" s="193"/>
      <c r="D367" s="194" t="s">
        <v>173</v>
      </c>
      <c r="E367" s="195" t="s">
        <v>28</v>
      </c>
      <c r="F367" s="196" t="s">
        <v>1345</v>
      </c>
      <c r="G367" s="193"/>
      <c r="H367" s="197">
        <v>3.3</v>
      </c>
      <c r="I367" s="198"/>
      <c r="J367" s="193"/>
      <c r="K367" s="193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173</v>
      </c>
      <c r="AU367" s="203" t="s">
        <v>87</v>
      </c>
      <c r="AV367" s="13" t="s">
        <v>87</v>
      </c>
      <c r="AW367" s="13" t="s">
        <v>36</v>
      </c>
      <c r="AX367" s="13" t="s">
        <v>84</v>
      </c>
      <c r="AY367" s="203" t="s">
        <v>162</v>
      </c>
    </row>
    <row r="368" spans="1:65" s="2" customFormat="1" ht="34.799999999999997" customHeight="1">
      <c r="A368" s="35"/>
      <c r="B368" s="36"/>
      <c r="C368" s="174" t="s">
        <v>946</v>
      </c>
      <c r="D368" s="174" t="s">
        <v>164</v>
      </c>
      <c r="E368" s="175" t="s">
        <v>894</v>
      </c>
      <c r="F368" s="176" t="s">
        <v>895</v>
      </c>
      <c r="G368" s="177" t="s">
        <v>255</v>
      </c>
      <c r="H368" s="178">
        <v>250</v>
      </c>
      <c r="I368" s="179"/>
      <c r="J368" s="180">
        <f>ROUND(I368*H368,2)</f>
        <v>0</v>
      </c>
      <c r="K368" s="176" t="s">
        <v>168</v>
      </c>
      <c r="L368" s="40"/>
      <c r="M368" s="181" t="s">
        <v>28</v>
      </c>
      <c r="N368" s="182" t="s">
        <v>47</v>
      </c>
      <c r="O368" s="65"/>
      <c r="P368" s="183">
        <f>O368*H368</f>
        <v>0</v>
      </c>
      <c r="Q368" s="183">
        <v>0</v>
      </c>
      <c r="R368" s="183">
        <f>Q368*H368</f>
        <v>0</v>
      </c>
      <c r="S368" s="183">
        <v>0</v>
      </c>
      <c r="T368" s="18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85" t="s">
        <v>169</v>
      </c>
      <c r="AT368" s="185" t="s">
        <v>164</v>
      </c>
      <c r="AU368" s="185" t="s">
        <v>87</v>
      </c>
      <c r="AY368" s="18" t="s">
        <v>162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8" t="s">
        <v>84</v>
      </c>
      <c r="BK368" s="186">
        <f>ROUND(I368*H368,2)</f>
        <v>0</v>
      </c>
      <c r="BL368" s="18" t="s">
        <v>169</v>
      </c>
      <c r="BM368" s="185" t="s">
        <v>1346</v>
      </c>
    </row>
    <row r="369" spans="1:65" s="2" customFormat="1" ht="10.199999999999999">
      <c r="A369" s="35"/>
      <c r="B369" s="36"/>
      <c r="C369" s="37"/>
      <c r="D369" s="187" t="s">
        <v>171</v>
      </c>
      <c r="E369" s="37"/>
      <c r="F369" s="188" t="s">
        <v>897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171</v>
      </c>
      <c r="AU369" s="18" t="s">
        <v>87</v>
      </c>
    </row>
    <row r="370" spans="1:65" s="13" customFormat="1" ht="10.199999999999999">
      <c r="B370" s="192"/>
      <c r="C370" s="193"/>
      <c r="D370" s="194" t="s">
        <v>173</v>
      </c>
      <c r="E370" s="195" t="s">
        <v>28</v>
      </c>
      <c r="F370" s="196" t="s">
        <v>1347</v>
      </c>
      <c r="G370" s="193"/>
      <c r="H370" s="197">
        <v>250</v>
      </c>
      <c r="I370" s="198"/>
      <c r="J370" s="193"/>
      <c r="K370" s="193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173</v>
      </c>
      <c r="AU370" s="203" t="s">
        <v>87</v>
      </c>
      <c r="AV370" s="13" t="s">
        <v>87</v>
      </c>
      <c r="AW370" s="13" t="s">
        <v>36</v>
      </c>
      <c r="AX370" s="13" t="s">
        <v>84</v>
      </c>
      <c r="AY370" s="203" t="s">
        <v>162</v>
      </c>
    </row>
    <row r="371" spans="1:65" s="2" customFormat="1" ht="34.799999999999997" customHeight="1">
      <c r="A371" s="35"/>
      <c r="B371" s="36"/>
      <c r="C371" s="174" t="s">
        <v>950</v>
      </c>
      <c r="D371" s="174" t="s">
        <v>164</v>
      </c>
      <c r="E371" s="175" t="s">
        <v>900</v>
      </c>
      <c r="F371" s="176" t="s">
        <v>901</v>
      </c>
      <c r="G371" s="177" t="s">
        <v>217</v>
      </c>
      <c r="H371" s="178">
        <v>3.3</v>
      </c>
      <c r="I371" s="179"/>
      <c r="J371" s="180">
        <f>ROUND(I371*H371,2)</f>
        <v>0</v>
      </c>
      <c r="K371" s="176" t="s">
        <v>168</v>
      </c>
      <c r="L371" s="40"/>
      <c r="M371" s="181" t="s">
        <v>28</v>
      </c>
      <c r="N371" s="182" t="s">
        <v>47</v>
      </c>
      <c r="O371" s="65"/>
      <c r="P371" s="183">
        <f>O371*H371</f>
        <v>0</v>
      </c>
      <c r="Q371" s="183">
        <v>1.0000000000000001E-5</v>
      </c>
      <c r="R371" s="183">
        <f>Q371*H371</f>
        <v>3.3000000000000003E-5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169</v>
      </c>
      <c r="AT371" s="185" t="s">
        <v>164</v>
      </c>
      <c r="AU371" s="185" t="s">
        <v>87</v>
      </c>
      <c r="AY371" s="18" t="s">
        <v>162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84</v>
      </c>
      <c r="BK371" s="186">
        <f>ROUND(I371*H371,2)</f>
        <v>0</v>
      </c>
      <c r="BL371" s="18" t="s">
        <v>169</v>
      </c>
      <c r="BM371" s="185" t="s">
        <v>1348</v>
      </c>
    </row>
    <row r="372" spans="1:65" s="2" customFormat="1" ht="10.199999999999999">
      <c r="A372" s="35"/>
      <c r="B372" s="36"/>
      <c r="C372" s="37"/>
      <c r="D372" s="187" t="s">
        <v>171</v>
      </c>
      <c r="E372" s="37"/>
      <c r="F372" s="188" t="s">
        <v>903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171</v>
      </c>
      <c r="AU372" s="18" t="s">
        <v>87</v>
      </c>
    </row>
    <row r="373" spans="1:65" s="13" customFormat="1" ht="10.199999999999999">
      <c r="B373" s="192"/>
      <c r="C373" s="193"/>
      <c r="D373" s="194" t="s">
        <v>173</v>
      </c>
      <c r="E373" s="195" t="s">
        <v>28</v>
      </c>
      <c r="F373" s="196" t="s">
        <v>1345</v>
      </c>
      <c r="G373" s="193"/>
      <c r="H373" s="197">
        <v>3.3</v>
      </c>
      <c r="I373" s="198"/>
      <c r="J373" s="193"/>
      <c r="K373" s="193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173</v>
      </c>
      <c r="AU373" s="203" t="s">
        <v>87</v>
      </c>
      <c r="AV373" s="13" t="s">
        <v>87</v>
      </c>
      <c r="AW373" s="13" t="s">
        <v>36</v>
      </c>
      <c r="AX373" s="13" t="s">
        <v>84</v>
      </c>
      <c r="AY373" s="203" t="s">
        <v>162</v>
      </c>
    </row>
    <row r="374" spans="1:65" s="2" customFormat="1" ht="45" customHeight="1">
      <c r="A374" s="35"/>
      <c r="B374" s="36"/>
      <c r="C374" s="174" t="s">
        <v>955</v>
      </c>
      <c r="D374" s="174" t="s">
        <v>164</v>
      </c>
      <c r="E374" s="175" t="s">
        <v>1349</v>
      </c>
      <c r="F374" s="176" t="s">
        <v>1350</v>
      </c>
      <c r="G374" s="177" t="s">
        <v>255</v>
      </c>
      <c r="H374" s="178">
        <v>142.6</v>
      </c>
      <c r="I374" s="179"/>
      <c r="J374" s="180">
        <f>ROUND(I374*H374,2)</f>
        <v>0</v>
      </c>
      <c r="K374" s="176" t="s">
        <v>168</v>
      </c>
      <c r="L374" s="40"/>
      <c r="M374" s="181" t="s">
        <v>28</v>
      </c>
      <c r="N374" s="182" t="s">
        <v>47</v>
      </c>
      <c r="O374" s="65"/>
      <c r="P374" s="183">
        <f>O374*H374</f>
        <v>0</v>
      </c>
      <c r="Q374" s="183">
        <v>0.15540000000000001</v>
      </c>
      <c r="R374" s="183">
        <f>Q374*H374</f>
        <v>22.160040000000002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169</v>
      </c>
      <c r="AT374" s="185" t="s">
        <v>164</v>
      </c>
      <c r="AU374" s="185" t="s">
        <v>87</v>
      </c>
      <c r="AY374" s="18" t="s">
        <v>162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84</v>
      </c>
      <c r="BK374" s="186">
        <f>ROUND(I374*H374,2)</f>
        <v>0</v>
      </c>
      <c r="BL374" s="18" t="s">
        <v>169</v>
      </c>
      <c r="BM374" s="185" t="s">
        <v>1351</v>
      </c>
    </row>
    <row r="375" spans="1:65" s="2" customFormat="1" ht="10.199999999999999">
      <c r="A375" s="35"/>
      <c r="B375" s="36"/>
      <c r="C375" s="37"/>
      <c r="D375" s="187" t="s">
        <v>171</v>
      </c>
      <c r="E375" s="37"/>
      <c r="F375" s="188" t="s">
        <v>1352</v>
      </c>
      <c r="G375" s="37"/>
      <c r="H375" s="37"/>
      <c r="I375" s="189"/>
      <c r="J375" s="37"/>
      <c r="K375" s="37"/>
      <c r="L375" s="40"/>
      <c r="M375" s="190"/>
      <c r="N375" s="191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171</v>
      </c>
      <c r="AU375" s="18" t="s">
        <v>87</v>
      </c>
    </row>
    <row r="376" spans="1:65" s="13" customFormat="1" ht="10.199999999999999">
      <c r="B376" s="192"/>
      <c r="C376" s="193"/>
      <c r="D376" s="194" t="s">
        <v>173</v>
      </c>
      <c r="E376" s="195" t="s">
        <v>28</v>
      </c>
      <c r="F376" s="196" t="s">
        <v>1353</v>
      </c>
      <c r="G376" s="193"/>
      <c r="H376" s="197">
        <v>81.400000000000006</v>
      </c>
      <c r="I376" s="198"/>
      <c r="J376" s="193"/>
      <c r="K376" s="193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173</v>
      </c>
      <c r="AU376" s="203" t="s">
        <v>87</v>
      </c>
      <c r="AV376" s="13" t="s">
        <v>87</v>
      </c>
      <c r="AW376" s="13" t="s">
        <v>36</v>
      </c>
      <c r="AX376" s="13" t="s">
        <v>76</v>
      </c>
      <c r="AY376" s="203" t="s">
        <v>162</v>
      </c>
    </row>
    <row r="377" spans="1:65" s="13" customFormat="1" ht="10.199999999999999">
      <c r="B377" s="192"/>
      <c r="C377" s="193"/>
      <c r="D377" s="194" t="s">
        <v>173</v>
      </c>
      <c r="E377" s="195" t="s">
        <v>28</v>
      </c>
      <c r="F377" s="196" t="s">
        <v>1354</v>
      </c>
      <c r="G377" s="193"/>
      <c r="H377" s="197">
        <v>61.2</v>
      </c>
      <c r="I377" s="198"/>
      <c r="J377" s="193"/>
      <c r="K377" s="193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173</v>
      </c>
      <c r="AU377" s="203" t="s">
        <v>87</v>
      </c>
      <c r="AV377" s="13" t="s">
        <v>87</v>
      </c>
      <c r="AW377" s="13" t="s">
        <v>36</v>
      </c>
      <c r="AX377" s="13" t="s">
        <v>76</v>
      </c>
      <c r="AY377" s="203" t="s">
        <v>162</v>
      </c>
    </row>
    <row r="378" spans="1:65" s="14" customFormat="1" ht="10.199999999999999">
      <c r="B378" s="204"/>
      <c r="C378" s="205"/>
      <c r="D378" s="194" t="s">
        <v>173</v>
      </c>
      <c r="E378" s="206" t="s">
        <v>28</v>
      </c>
      <c r="F378" s="207" t="s">
        <v>176</v>
      </c>
      <c r="G378" s="205"/>
      <c r="H378" s="208">
        <v>142.6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173</v>
      </c>
      <c r="AU378" s="214" t="s">
        <v>87</v>
      </c>
      <c r="AV378" s="14" t="s">
        <v>169</v>
      </c>
      <c r="AW378" s="14" t="s">
        <v>36</v>
      </c>
      <c r="AX378" s="14" t="s">
        <v>84</v>
      </c>
      <c r="AY378" s="214" t="s">
        <v>162</v>
      </c>
    </row>
    <row r="379" spans="1:65" s="2" customFormat="1" ht="14.4" customHeight="1">
      <c r="A379" s="35"/>
      <c r="B379" s="36"/>
      <c r="C379" s="225" t="s">
        <v>959</v>
      </c>
      <c r="D379" s="225" t="s">
        <v>228</v>
      </c>
      <c r="E379" s="226" t="s">
        <v>1355</v>
      </c>
      <c r="F379" s="227" t="s">
        <v>1356</v>
      </c>
      <c r="G379" s="228" t="s">
        <v>255</v>
      </c>
      <c r="H379" s="229">
        <v>144.02600000000001</v>
      </c>
      <c r="I379" s="230"/>
      <c r="J379" s="231">
        <f>ROUND(I379*H379,2)</f>
        <v>0</v>
      </c>
      <c r="K379" s="227" t="s">
        <v>168</v>
      </c>
      <c r="L379" s="232"/>
      <c r="M379" s="233" t="s">
        <v>28</v>
      </c>
      <c r="N379" s="234" t="s">
        <v>47</v>
      </c>
      <c r="O379" s="65"/>
      <c r="P379" s="183">
        <f>O379*H379</f>
        <v>0</v>
      </c>
      <c r="Q379" s="183">
        <v>0.08</v>
      </c>
      <c r="R379" s="183">
        <f>Q379*H379</f>
        <v>11.522080000000001</v>
      </c>
      <c r="S379" s="183">
        <v>0</v>
      </c>
      <c r="T379" s="18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85" t="s">
        <v>214</v>
      </c>
      <c r="AT379" s="185" t="s">
        <v>228</v>
      </c>
      <c r="AU379" s="185" t="s">
        <v>87</v>
      </c>
      <c r="AY379" s="18" t="s">
        <v>162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8" t="s">
        <v>84</v>
      </c>
      <c r="BK379" s="186">
        <f>ROUND(I379*H379,2)</f>
        <v>0</v>
      </c>
      <c r="BL379" s="18" t="s">
        <v>169</v>
      </c>
      <c r="BM379" s="185" t="s">
        <v>1357</v>
      </c>
    </row>
    <row r="380" spans="1:65" s="13" customFormat="1" ht="10.199999999999999">
      <c r="B380" s="192"/>
      <c r="C380" s="193"/>
      <c r="D380" s="194" t="s">
        <v>173</v>
      </c>
      <c r="E380" s="195" t="s">
        <v>28</v>
      </c>
      <c r="F380" s="196" t="s">
        <v>1358</v>
      </c>
      <c r="G380" s="193"/>
      <c r="H380" s="197">
        <v>144.02600000000001</v>
      </c>
      <c r="I380" s="198"/>
      <c r="J380" s="193"/>
      <c r="K380" s="193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173</v>
      </c>
      <c r="AU380" s="203" t="s">
        <v>87</v>
      </c>
      <c r="AV380" s="13" t="s">
        <v>87</v>
      </c>
      <c r="AW380" s="13" t="s">
        <v>36</v>
      </c>
      <c r="AX380" s="13" t="s">
        <v>84</v>
      </c>
      <c r="AY380" s="203" t="s">
        <v>162</v>
      </c>
    </row>
    <row r="381" spans="1:65" s="2" customFormat="1" ht="45" customHeight="1">
      <c r="A381" s="35"/>
      <c r="B381" s="36"/>
      <c r="C381" s="174" t="s">
        <v>965</v>
      </c>
      <c r="D381" s="174" t="s">
        <v>164</v>
      </c>
      <c r="E381" s="175" t="s">
        <v>253</v>
      </c>
      <c r="F381" s="176" t="s">
        <v>254</v>
      </c>
      <c r="G381" s="177" t="s">
        <v>255</v>
      </c>
      <c r="H381" s="178">
        <v>558.70000000000005</v>
      </c>
      <c r="I381" s="179"/>
      <c r="J381" s="180">
        <f>ROUND(I381*H381,2)</f>
        <v>0</v>
      </c>
      <c r="K381" s="176" t="s">
        <v>168</v>
      </c>
      <c r="L381" s="40"/>
      <c r="M381" s="181" t="s">
        <v>28</v>
      </c>
      <c r="N381" s="182" t="s">
        <v>47</v>
      </c>
      <c r="O381" s="65"/>
      <c r="P381" s="183">
        <f>O381*H381</f>
        <v>0</v>
      </c>
      <c r="Q381" s="183">
        <v>0.1295</v>
      </c>
      <c r="R381" s="183">
        <f>Q381*H381</f>
        <v>72.351650000000006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169</v>
      </c>
      <c r="AT381" s="185" t="s">
        <v>164</v>
      </c>
      <c r="AU381" s="185" t="s">
        <v>87</v>
      </c>
      <c r="AY381" s="18" t="s">
        <v>162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84</v>
      </c>
      <c r="BK381" s="186">
        <f>ROUND(I381*H381,2)</f>
        <v>0</v>
      </c>
      <c r="BL381" s="18" t="s">
        <v>169</v>
      </c>
      <c r="BM381" s="185" t="s">
        <v>1359</v>
      </c>
    </row>
    <row r="382" spans="1:65" s="2" customFormat="1" ht="10.199999999999999">
      <c r="A382" s="35"/>
      <c r="B382" s="36"/>
      <c r="C382" s="37"/>
      <c r="D382" s="187" t="s">
        <v>171</v>
      </c>
      <c r="E382" s="37"/>
      <c r="F382" s="188" t="s">
        <v>257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171</v>
      </c>
      <c r="AU382" s="18" t="s">
        <v>87</v>
      </c>
    </row>
    <row r="383" spans="1:65" s="13" customFormat="1" ht="10.199999999999999">
      <c r="B383" s="192"/>
      <c r="C383" s="193"/>
      <c r="D383" s="194" t="s">
        <v>173</v>
      </c>
      <c r="E383" s="195" t="s">
        <v>28</v>
      </c>
      <c r="F383" s="196" t="s">
        <v>1360</v>
      </c>
      <c r="G383" s="193"/>
      <c r="H383" s="197">
        <v>506</v>
      </c>
      <c r="I383" s="198"/>
      <c r="J383" s="193"/>
      <c r="K383" s="193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173</v>
      </c>
      <c r="AU383" s="203" t="s">
        <v>87</v>
      </c>
      <c r="AV383" s="13" t="s">
        <v>87</v>
      </c>
      <c r="AW383" s="13" t="s">
        <v>36</v>
      </c>
      <c r="AX383" s="13" t="s">
        <v>76</v>
      </c>
      <c r="AY383" s="203" t="s">
        <v>162</v>
      </c>
    </row>
    <row r="384" spans="1:65" s="13" customFormat="1" ht="10.199999999999999">
      <c r="B384" s="192"/>
      <c r="C384" s="193"/>
      <c r="D384" s="194" t="s">
        <v>173</v>
      </c>
      <c r="E384" s="195" t="s">
        <v>28</v>
      </c>
      <c r="F384" s="196" t="s">
        <v>1361</v>
      </c>
      <c r="G384" s="193"/>
      <c r="H384" s="197">
        <v>52.7</v>
      </c>
      <c r="I384" s="198"/>
      <c r="J384" s="193"/>
      <c r="K384" s="193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173</v>
      </c>
      <c r="AU384" s="203" t="s">
        <v>87</v>
      </c>
      <c r="AV384" s="13" t="s">
        <v>87</v>
      </c>
      <c r="AW384" s="13" t="s">
        <v>36</v>
      </c>
      <c r="AX384" s="13" t="s">
        <v>76</v>
      </c>
      <c r="AY384" s="203" t="s">
        <v>162</v>
      </c>
    </row>
    <row r="385" spans="1:65" s="14" customFormat="1" ht="10.199999999999999">
      <c r="B385" s="204"/>
      <c r="C385" s="205"/>
      <c r="D385" s="194" t="s">
        <v>173</v>
      </c>
      <c r="E385" s="206" t="s">
        <v>28</v>
      </c>
      <c r="F385" s="207" t="s">
        <v>176</v>
      </c>
      <c r="G385" s="205"/>
      <c r="H385" s="208">
        <v>558.70000000000005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173</v>
      </c>
      <c r="AU385" s="214" t="s">
        <v>87</v>
      </c>
      <c r="AV385" s="14" t="s">
        <v>169</v>
      </c>
      <c r="AW385" s="14" t="s">
        <v>36</v>
      </c>
      <c r="AX385" s="14" t="s">
        <v>84</v>
      </c>
      <c r="AY385" s="214" t="s">
        <v>162</v>
      </c>
    </row>
    <row r="386" spans="1:65" s="2" customFormat="1" ht="14.4" customHeight="1">
      <c r="A386" s="35"/>
      <c r="B386" s="36"/>
      <c r="C386" s="225" t="s">
        <v>970</v>
      </c>
      <c r="D386" s="225" t="s">
        <v>228</v>
      </c>
      <c r="E386" s="226" t="s">
        <v>259</v>
      </c>
      <c r="F386" s="227" t="s">
        <v>260</v>
      </c>
      <c r="G386" s="228" t="s">
        <v>255</v>
      </c>
      <c r="H386" s="229">
        <v>511.06</v>
      </c>
      <c r="I386" s="230"/>
      <c r="J386" s="231">
        <f>ROUND(I386*H386,2)</f>
        <v>0</v>
      </c>
      <c r="K386" s="227" t="s">
        <v>168</v>
      </c>
      <c r="L386" s="232"/>
      <c r="M386" s="233" t="s">
        <v>28</v>
      </c>
      <c r="N386" s="234" t="s">
        <v>47</v>
      </c>
      <c r="O386" s="65"/>
      <c r="P386" s="183">
        <f>O386*H386</f>
        <v>0</v>
      </c>
      <c r="Q386" s="183">
        <v>4.4999999999999998E-2</v>
      </c>
      <c r="R386" s="183">
        <f>Q386*H386</f>
        <v>22.997699999999998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214</v>
      </c>
      <c r="AT386" s="185" t="s">
        <v>228</v>
      </c>
      <c r="AU386" s="185" t="s">
        <v>87</v>
      </c>
      <c r="AY386" s="18" t="s">
        <v>162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84</v>
      </c>
      <c r="BK386" s="186">
        <f>ROUND(I386*H386,2)</f>
        <v>0</v>
      </c>
      <c r="BL386" s="18" t="s">
        <v>169</v>
      </c>
      <c r="BM386" s="185" t="s">
        <v>1362</v>
      </c>
    </row>
    <row r="387" spans="1:65" s="13" customFormat="1" ht="10.199999999999999">
      <c r="B387" s="192"/>
      <c r="C387" s="193"/>
      <c r="D387" s="194" t="s">
        <v>173</v>
      </c>
      <c r="E387" s="195" t="s">
        <v>28</v>
      </c>
      <c r="F387" s="196" t="s">
        <v>1363</v>
      </c>
      <c r="G387" s="193"/>
      <c r="H387" s="197">
        <v>511.06</v>
      </c>
      <c r="I387" s="198"/>
      <c r="J387" s="193"/>
      <c r="K387" s="193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173</v>
      </c>
      <c r="AU387" s="203" t="s">
        <v>87</v>
      </c>
      <c r="AV387" s="13" t="s">
        <v>87</v>
      </c>
      <c r="AW387" s="13" t="s">
        <v>36</v>
      </c>
      <c r="AX387" s="13" t="s">
        <v>84</v>
      </c>
      <c r="AY387" s="203" t="s">
        <v>162</v>
      </c>
    </row>
    <row r="388" spans="1:65" s="2" customFormat="1" ht="14.4" customHeight="1">
      <c r="A388" s="35"/>
      <c r="B388" s="36"/>
      <c r="C388" s="225" t="s">
        <v>975</v>
      </c>
      <c r="D388" s="225" t="s">
        <v>228</v>
      </c>
      <c r="E388" s="226" t="s">
        <v>1364</v>
      </c>
      <c r="F388" s="227" t="s">
        <v>1365</v>
      </c>
      <c r="G388" s="228" t="s">
        <v>255</v>
      </c>
      <c r="H388" s="229">
        <v>53.226999999999997</v>
      </c>
      <c r="I388" s="230"/>
      <c r="J388" s="231">
        <f>ROUND(I388*H388,2)</f>
        <v>0</v>
      </c>
      <c r="K388" s="227" t="s">
        <v>168</v>
      </c>
      <c r="L388" s="232"/>
      <c r="M388" s="233" t="s">
        <v>28</v>
      </c>
      <c r="N388" s="234" t="s">
        <v>47</v>
      </c>
      <c r="O388" s="65"/>
      <c r="P388" s="183">
        <f>O388*H388</f>
        <v>0</v>
      </c>
      <c r="Q388" s="183">
        <v>5.6120000000000003E-2</v>
      </c>
      <c r="R388" s="183">
        <f>Q388*H388</f>
        <v>2.98709924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214</v>
      </c>
      <c r="AT388" s="185" t="s">
        <v>228</v>
      </c>
      <c r="AU388" s="185" t="s">
        <v>87</v>
      </c>
      <c r="AY388" s="18" t="s">
        <v>162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84</v>
      </c>
      <c r="BK388" s="186">
        <f>ROUND(I388*H388,2)</f>
        <v>0</v>
      </c>
      <c r="BL388" s="18" t="s">
        <v>169</v>
      </c>
      <c r="BM388" s="185" t="s">
        <v>1366</v>
      </c>
    </row>
    <row r="389" spans="1:65" s="13" customFormat="1" ht="10.199999999999999">
      <c r="B389" s="192"/>
      <c r="C389" s="193"/>
      <c r="D389" s="194" t="s">
        <v>173</v>
      </c>
      <c r="E389" s="195" t="s">
        <v>28</v>
      </c>
      <c r="F389" s="196" t="s">
        <v>1367</v>
      </c>
      <c r="G389" s="193"/>
      <c r="H389" s="197">
        <v>53.226999999999997</v>
      </c>
      <c r="I389" s="198"/>
      <c r="J389" s="193"/>
      <c r="K389" s="193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173</v>
      </c>
      <c r="AU389" s="203" t="s">
        <v>87</v>
      </c>
      <c r="AV389" s="13" t="s">
        <v>87</v>
      </c>
      <c r="AW389" s="13" t="s">
        <v>36</v>
      </c>
      <c r="AX389" s="13" t="s">
        <v>84</v>
      </c>
      <c r="AY389" s="203" t="s">
        <v>162</v>
      </c>
    </row>
    <row r="390" spans="1:65" s="2" customFormat="1" ht="34.799999999999997" customHeight="1">
      <c r="A390" s="35"/>
      <c r="B390" s="36"/>
      <c r="C390" s="174" t="s">
        <v>980</v>
      </c>
      <c r="D390" s="174" t="s">
        <v>164</v>
      </c>
      <c r="E390" s="175" t="s">
        <v>922</v>
      </c>
      <c r="F390" s="176" t="s">
        <v>923</v>
      </c>
      <c r="G390" s="177" t="s">
        <v>255</v>
      </c>
      <c r="H390" s="178">
        <v>104.3</v>
      </c>
      <c r="I390" s="179"/>
      <c r="J390" s="180">
        <f>ROUND(I390*H390,2)</f>
        <v>0</v>
      </c>
      <c r="K390" s="176" t="s">
        <v>168</v>
      </c>
      <c r="L390" s="40"/>
      <c r="M390" s="181" t="s">
        <v>28</v>
      </c>
      <c r="N390" s="182" t="s">
        <v>47</v>
      </c>
      <c r="O390" s="65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5" t="s">
        <v>169</v>
      </c>
      <c r="AT390" s="185" t="s">
        <v>164</v>
      </c>
      <c r="AU390" s="185" t="s">
        <v>87</v>
      </c>
      <c r="AY390" s="18" t="s">
        <v>162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8" t="s">
        <v>84</v>
      </c>
      <c r="BK390" s="186">
        <f>ROUND(I390*H390,2)</f>
        <v>0</v>
      </c>
      <c r="BL390" s="18" t="s">
        <v>169</v>
      </c>
      <c r="BM390" s="185" t="s">
        <v>1368</v>
      </c>
    </row>
    <row r="391" spans="1:65" s="2" customFormat="1" ht="10.199999999999999">
      <c r="A391" s="35"/>
      <c r="B391" s="36"/>
      <c r="C391" s="37"/>
      <c r="D391" s="187" t="s">
        <v>171</v>
      </c>
      <c r="E391" s="37"/>
      <c r="F391" s="188" t="s">
        <v>925</v>
      </c>
      <c r="G391" s="37"/>
      <c r="H391" s="37"/>
      <c r="I391" s="189"/>
      <c r="J391" s="37"/>
      <c r="K391" s="37"/>
      <c r="L391" s="40"/>
      <c r="M391" s="190"/>
      <c r="N391" s="191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171</v>
      </c>
      <c r="AU391" s="18" t="s">
        <v>87</v>
      </c>
    </row>
    <row r="392" spans="1:65" s="13" customFormat="1" ht="10.199999999999999">
      <c r="B392" s="192"/>
      <c r="C392" s="193"/>
      <c r="D392" s="194" t="s">
        <v>173</v>
      </c>
      <c r="E392" s="195" t="s">
        <v>28</v>
      </c>
      <c r="F392" s="196" t="s">
        <v>1369</v>
      </c>
      <c r="G392" s="193"/>
      <c r="H392" s="197">
        <v>104.3</v>
      </c>
      <c r="I392" s="198"/>
      <c r="J392" s="193"/>
      <c r="K392" s="193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173</v>
      </c>
      <c r="AU392" s="203" t="s">
        <v>87</v>
      </c>
      <c r="AV392" s="13" t="s">
        <v>87</v>
      </c>
      <c r="AW392" s="13" t="s">
        <v>36</v>
      </c>
      <c r="AX392" s="13" t="s">
        <v>84</v>
      </c>
      <c r="AY392" s="203" t="s">
        <v>162</v>
      </c>
    </row>
    <row r="393" spans="1:65" s="2" customFormat="1" ht="22.2" customHeight="1">
      <c r="A393" s="35"/>
      <c r="B393" s="36"/>
      <c r="C393" s="174" t="s">
        <v>986</v>
      </c>
      <c r="D393" s="174" t="s">
        <v>164</v>
      </c>
      <c r="E393" s="175" t="s">
        <v>928</v>
      </c>
      <c r="F393" s="176" t="s">
        <v>929</v>
      </c>
      <c r="G393" s="177" t="s">
        <v>255</v>
      </c>
      <c r="H393" s="178">
        <v>104.3</v>
      </c>
      <c r="I393" s="179"/>
      <c r="J393" s="180">
        <f>ROUND(I393*H393,2)</f>
        <v>0</v>
      </c>
      <c r="K393" s="176" t="s">
        <v>168</v>
      </c>
      <c r="L393" s="40"/>
      <c r="M393" s="181" t="s">
        <v>28</v>
      </c>
      <c r="N393" s="182" t="s">
        <v>47</v>
      </c>
      <c r="O393" s="65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5" t="s">
        <v>169</v>
      </c>
      <c r="AT393" s="185" t="s">
        <v>164</v>
      </c>
      <c r="AU393" s="185" t="s">
        <v>87</v>
      </c>
      <c r="AY393" s="18" t="s">
        <v>162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8" t="s">
        <v>84</v>
      </c>
      <c r="BK393" s="186">
        <f>ROUND(I393*H393,2)</f>
        <v>0</v>
      </c>
      <c r="BL393" s="18" t="s">
        <v>169</v>
      </c>
      <c r="BM393" s="185" t="s">
        <v>1370</v>
      </c>
    </row>
    <row r="394" spans="1:65" s="2" customFormat="1" ht="10.199999999999999">
      <c r="A394" s="35"/>
      <c r="B394" s="36"/>
      <c r="C394" s="37"/>
      <c r="D394" s="187" t="s">
        <v>171</v>
      </c>
      <c r="E394" s="37"/>
      <c r="F394" s="188" t="s">
        <v>931</v>
      </c>
      <c r="G394" s="37"/>
      <c r="H394" s="37"/>
      <c r="I394" s="189"/>
      <c r="J394" s="37"/>
      <c r="K394" s="37"/>
      <c r="L394" s="40"/>
      <c r="M394" s="190"/>
      <c r="N394" s="191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171</v>
      </c>
      <c r="AU394" s="18" t="s">
        <v>87</v>
      </c>
    </row>
    <row r="395" spans="1:65" s="13" customFormat="1" ht="10.199999999999999">
      <c r="B395" s="192"/>
      <c r="C395" s="193"/>
      <c r="D395" s="194" t="s">
        <v>173</v>
      </c>
      <c r="E395" s="195" t="s">
        <v>28</v>
      </c>
      <c r="F395" s="196" t="s">
        <v>1369</v>
      </c>
      <c r="G395" s="193"/>
      <c r="H395" s="197">
        <v>104.3</v>
      </c>
      <c r="I395" s="198"/>
      <c r="J395" s="193"/>
      <c r="K395" s="193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173</v>
      </c>
      <c r="AU395" s="203" t="s">
        <v>87</v>
      </c>
      <c r="AV395" s="13" t="s">
        <v>87</v>
      </c>
      <c r="AW395" s="13" t="s">
        <v>36</v>
      </c>
      <c r="AX395" s="13" t="s">
        <v>84</v>
      </c>
      <c r="AY395" s="203" t="s">
        <v>162</v>
      </c>
    </row>
    <row r="396" spans="1:65" s="2" customFormat="1" ht="30" customHeight="1">
      <c r="A396" s="35"/>
      <c r="B396" s="36"/>
      <c r="C396" s="174" t="s">
        <v>991</v>
      </c>
      <c r="D396" s="174" t="s">
        <v>164</v>
      </c>
      <c r="E396" s="175" t="s">
        <v>1371</v>
      </c>
      <c r="F396" s="176" t="s">
        <v>1372</v>
      </c>
      <c r="G396" s="177" t="s">
        <v>225</v>
      </c>
      <c r="H396" s="178">
        <v>8</v>
      </c>
      <c r="I396" s="179"/>
      <c r="J396" s="180">
        <f>ROUND(I396*H396,2)</f>
        <v>0</v>
      </c>
      <c r="K396" s="176" t="s">
        <v>168</v>
      </c>
      <c r="L396" s="40"/>
      <c r="M396" s="181" t="s">
        <v>28</v>
      </c>
      <c r="N396" s="182" t="s">
        <v>47</v>
      </c>
      <c r="O396" s="65"/>
      <c r="P396" s="183">
        <f>O396*H396</f>
        <v>0</v>
      </c>
      <c r="Q396" s="183">
        <v>3.6999999999999999E-4</v>
      </c>
      <c r="R396" s="183">
        <f>Q396*H396</f>
        <v>2.96E-3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169</v>
      </c>
      <c r="AT396" s="185" t="s">
        <v>164</v>
      </c>
      <c r="AU396" s="185" t="s">
        <v>87</v>
      </c>
      <c r="AY396" s="18" t="s">
        <v>162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84</v>
      </c>
      <c r="BK396" s="186">
        <f>ROUND(I396*H396,2)</f>
        <v>0</v>
      </c>
      <c r="BL396" s="18" t="s">
        <v>169</v>
      </c>
      <c r="BM396" s="185" t="s">
        <v>1373</v>
      </c>
    </row>
    <row r="397" spans="1:65" s="2" customFormat="1" ht="10.199999999999999">
      <c r="A397" s="35"/>
      <c r="B397" s="36"/>
      <c r="C397" s="37"/>
      <c r="D397" s="187" t="s">
        <v>171</v>
      </c>
      <c r="E397" s="37"/>
      <c r="F397" s="188" t="s">
        <v>1374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171</v>
      </c>
      <c r="AU397" s="18" t="s">
        <v>87</v>
      </c>
    </row>
    <row r="398" spans="1:65" s="15" customFormat="1" ht="10.199999999999999">
      <c r="B398" s="215"/>
      <c r="C398" s="216"/>
      <c r="D398" s="194" t="s">
        <v>173</v>
      </c>
      <c r="E398" s="217" t="s">
        <v>28</v>
      </c>
      <c r="F398" s="218" t="s">
        <v>1198</v>
      </c>
      <c r="G398" s="216"/>
      <c r="H398" s="217" t="s">
        <v>28</v>
      </c>
      <c r="I398" s="219"/>
      <c r="J398" s="216"/>
      <c r="K398" s="216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173</v>
      </c>
      <c r="AU398" s="224" t="s">
        <v>87</v>
      </c>
      <c r="AV398" s="15" t="s">
        <v>84</v>
      </c>
      <c r="AW398" s="15" t="s">
        <v>36</v>
      </c>
      <c r="AX398" s="15" t="s">
        <v>76</v>
      </c>
      <c r="AY398" s="224" t="s">
        <v>162</v>
      </c>
    </row>
    <row r="399" spans="1:65" s="13" customFormat="1" ht="10.199999999999999">
      <c r="B399" s="192"/>
      <c r="C399" s="193"/>
      <c r="D399" s="194" t="s">
        <v>173</v>
      </c>
      <c r="E399" s="195" t="s">
        <v>28</v>
      </c>
      <c r="F399" s="196" t="s">
        <v>214</v>
      </c>
      <c r="G399" s="193"/>
      <c r="H399" s="197">
        <v>8</v>
      </c>
      <c r="I399" s="198"/>
      <c r="J399" s="193"/>
      <c r="K399" s="193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173</v>
      </c>
      <c r="AU399" s="203" t="s">
        <v>87</v>
      </c>
      <c r="AV399" s="13" t="s">
        <v>87</v>
      </c>
      <c r="AW399" s="13" t="s">
        <v>36</v>
      </c>
      <c r="AX399" s="13" t="s">
        <v>84</v>
      </c>
      <c r="AY399" s="203" t="s">
        <v>162</v>
      </c>
    </row>
    <row r="400" spans="1:65" s="2" customFormat="1" ht="14.4" customHeight="1">
      <c r="A400" s="35"/>
      <c r="B400" s="36"/>
      <c r="C400" s="174" t="s">
        <v>997</v>
      </c>
      <c r="D400" s="174" t="s">
        <v>164</v>
      </c>
      <c r="E400" s="175" t="s">
        <v>960</v>
      </c>
      <c r="F400" s="176" t="s">
        <v>961</v>
      </c>
      <c r="G400" s="177" t="s">
        <v>167</v>
      </c>
      <c r="H400" s="178">
        <v>21.96</v>
      </c>
      <c r="I400" s="179"/>
      <c r="J400" s="180">
        <f>ROUND(I400*H400,2)</f>
        <v>0</v>
      </c>
      <c r="K400" s="176" t="s">
        <v>168</v>
      </c>
      <c r="L400" s="40"/>
      <c r="M400" s="181" t="s">
        <v>28</v>
      </c>
      <c r="N400" s="182" t="s">
        <v>47</v>
      </c>
      <c r="O400" s="65"/>
      <c r="P400" s="183">
        <f>O400*H400</f>
        <v>0</v>
      </c>
      <c r="Q400" s="183">
        <v>0</v>
      </c>
      <c r="R400" s="183">
        <f>Q400*H400</f>
        <v>0</v>
      </c>
      <c r="S400" s="183">
        <v>2</v>
      </c>
      <c r="T400" s="184">
        <f>S400*H400</f>
        <v>43.92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169</v>
      </c>
      <c r="AT400" s="185" t="s">
        <v>164</v>
      </c>
      <c r="AU400" s="185" t="s">
        <v>87</v>
      </c>
      <c r="AY400" s="18" t="s">
        <v>162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84</v>
      </c>
      <c r="BK400" s="186">
        <f>ROUND(I400*H400,2)</f>
        <v>0</v>
      </c>
      <c r="BL400" s="18" t="s">
        <v>169</v>
      </c>
      <c r="BM400" s="185" t="s">
        <v>1375</v>
      </c>
    </row>
    <row r="401" spans="1:65" s="2" customFormat="1" ht="10.199999999999999">
      <c r="A401" s="35"/>
      <c r="B401" s="36"/>
      <c r="C401" s="37"/>
      <c r="D401" s="187" t="s">
        <v>171</v>
      </c>
      <c r="E401" s="37"/>
      <c r="F401" s="188" t="s">
        <v>963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171</v>
      </c>
      <c r="AU401" s="18" t="s">
        <v>87</v>
      </c>
    </row>
    <row r="402" spans="1:65" s="13" customFormat="1" ht="10.199999999999999">
      <c r="B402" s="192"/>
      <c r="C402" s="193"/>
      <c r="D402" s="194" t="s">
        <v>173</v>
      </c>
      <c r="E402" s="195" t="s">
        <v>28</v>
      </c>
      <c r="F402" s="196" t="s">
        <v>1376</v>
      </c>
      <c r="G402" s="193"/>
      <c r="H402" s="197">
        <v>21.96</v>
      </c>
      <c r="I402" s="198"/>
      <c r="J402" s="193"/>
      <c r="K402" s="193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173</v>
      </c>
      <c r="AU402" s="203" t="s">
        <v>87</v>
      </c>
      <c r="AV402" s="13" t="s">
        <v>87</v>
      </c>
      <c r="AW402" s="13" t="s">
        <v>36</v>
      </c>
      <c r="AX402" s="13" t="s">
        <v>84</v>
      </c>
      <c r="AY402" s="203" t="s">
        <v>162</v>
      </c>
    </row>
    <row r="403" spans="1:65" s="2" customFormat="1" ht="22.2" customHeight="1">
      <c r="A403" s="35"/>
      <c r="B403" s="36"/>
      <c r="C403" s="174" t="s">
        <v>1004</v>
      </c>
      <c r="D403" s="174" t="s">
        <v>164</v>
      </c>
      <c r="E403" s="175" t="s">
        <v>1377</v>
      </c>
      <c r="F403" s="176" t="s">
        <v>1378</v>
      </c>
      <c r="G403" s="177" t="s">
        <v>167</v>
      </c>
      <c r="H403" s="178">
        <v>18.3</v>
      </c>
      <c r="I403" s="179"/>
      <c r="J403" s="180">
        <f>ROUND(I403*H403,2)</f>
        <v>0</v>
      </c>
      <c r="K403" s="176" t="s">
        <v>168</v>
      </c>
      <c r="L403" s="40"/>
      <c r="M403" s="181" t="s">
        <v>28</v>
      </c>
      <c r="N403" s="182" t="s">
        <v>47</v>
      </c>
      <c r="O403" s="65"/>
      <c r="P403" s="183">
        <f>O403*H403</f>
        <v>0</v>
      </c>
      <c r="Q403" s="183">
        <v>0</v>
      </c>
      <c r="R403" s="183">
        <f>Q403*H403</f>
        <v>0</v>
      </c>
      <c r="S403" s="183">
        <v>2.2000000000000002</v>
      </c>
      <c r="T403" s="184">
        <f>S403*H403</f>
        <v>40.260000000000005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5" t="s">
        <v>169</v>
      </c>
      <c r="AT403" s="185" t="s">
        <v>164</v>
      </c>
      <c r="AU403" s="185" t="s">
        <v>87</v>
      </c>
      <c r="AY403" s="18" t="s">
        <v>162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8" t="s">
        <v>84</v>
      </c>
      <c r="BK403" s="186">
        <f>ROUND(I403*H403,2)</f>
        <v>0</v>
      </c>
      <c r="BL403" s="18" t="s">
        <v>169</v>
      </c>
      <c r="BM403" s="185" t="s">
        <v>1379</v>
      </c>
    </row>
    <row r="404" spans="1:65" s="2" customFormat="1" ht="10.199999999999999">
      <c r="A404" s="35"/>
      <c r="B404" s="36"/>
      <c r="C404" s="37"/>
      <c r="D404" s="187" t="s">
        <v>171</v>
      </c>
      <c r="E404" s="37"/>
      <c r="F404" s="188" t="s">
        <v>1380</v>
      </c>
      <c r="G404" s="37"/>
      <c r="H404" s="37"/>
      <c r="I404" s="189"/>
      <c r="J404" s="37"/>
      <c r="K404" s="37"/>
      <c r="L404" s="40"/>
      <c r="M404" s="190"/>
      <c r="N404" s="191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171</v>
      </c>
      <c r="AU404" s="18" t="s">
        <v>87</v>
      </c>
    </row>
    <row r="405" spans="1:65" s="15" customFormat="1" ht="10.199999999999999">
      <c r="B405" s="215"/>
      <c r="C405" s="216"/>
      <c r="D405" s="194" t="s">
        <v>173</v>
      </c>
      <c r="E405" s="217" t="s">
        <v>28</v>
      </c>
      <c r="F405" s="218" t="s">
        <v>1381</v>
      </c>
      <c r="G405" s="216"/>
      <c r="H405" s="217" t="s">
        <v>28</v>
      </c>
      <c r="I405" s="219"/>
      <c r="J405" s="216"/>
      <c r="K405" s="216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173</v>
      </c>
      <c r="AU405" s="224" t="s">
        <v>87</v>
      </c>
      <c r="AV405" s="15" t="s">
        <v>84</v>
      </c>
      <c r="AW405" s="15" t="s">
        <v>36</v>
      </c>
      <c r="AX405" s="15" t="s">
        <v>76</v>
      </c>
      <c r="AY405" s="224" t="s">
        <v>162</v>
      </c>
    </row>
    <row r="406" spans="1:65" s="13" customFormat="1" ht="10.199999999999999">
      <c r="B406" s="192"/>
      <c r="C406" s="193"/>
      <c r="D406" s="194" t="s">
        <v>173</v>
      </c>
      <c r="E406" s="195" t="s">
        <v>28</v>
      </c>
      <c r="F406" s="196" t="s">
        <v>1382</v>
      </c>
      <c r="G406" s="193"/>
      <c r="H406" s="197">
        <v>18.3</v>
      </c>
      <c r="I406" s="198"/>
      <c r="J406" s="193"/>
      <c r="K406" s="193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173</v>
      </c>
      <c r="AU406" s="203" t="s">
        <v>87</v>
      </c>
      <c r="AV406" s="13" t="s">
        <v>87</v>
      </c>
      <c r="AW406" s="13" t="s">
        <v>36</v>
      </c>
      <c r="AX406" s="13" t="s">
        <v>84</v>
      </c>
      <c r="AY406" s="203" t="s">
        <v>162</v>
      </c>
    </row>
    <row r="407" spans="1:65" s="2" customFormat="1" ht="50.4" customHeight="1">
      <c r="A407" s="35"/>
      <c r="B407" s="36"/>
      <c r="C407" s="174" t="s">
        <v>1008</v>
      </c>
      <c r="D407" s="174" t="s">
        <v>164</v>
      </c>
      <c r="E407" s="175" t="s">
        <v>1383</v>
      </c>
      <c r="F407" s="176" t="s">
        <v>1384</v>
      </c>
      <c r="G407" s="177" t="s">
        <v>217</v>
      </c>
      <c r="H407" s="178">
        <v>59.85</v>
      </c>
      <c r="I407" s="179"/>
      <c r="J407" s="180">
        <f>ROUND(I407*H407,2)</f>
        <v>0</v>
      </c>
      <c r="K407" s="176" t="s">
        <v>168</v>
      </c>
      <c r="L407" s="40"/>
      <c r="M407" s="181" t="s">
        <v>28</v>
      </c>
      <c r="N407" s="182" t="s">
        <v>47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169</v>
      </c>
      <c r="AT407" s="185" t="s">
        <v>164</v>
      </c>
      <c r="AU407" s="185" t="s">
        <v>87</v>
      </c>
      <c r="AY407" s="18" t="s">
        <v>162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84</v>
      </c>
      <c r="BK407" s="186">
        <f>ROUND(I407*H407,2)</f>
        <v>0</v>
      </c>
      <c r="BL407" s="18" t="s">
        <v>169</v>
      </c>
      <c r="BM407" s="185" t="s">
        <v>1385</v>
      </c>
    </row>
    <row r="408" spans="1:65" s="2" customFormat="1" ht="10.199999999999999">
      <c r="A408" s="35"/>
      <c r="B408" s="36"/>
      <c r="C408" s="37"/>
      <c r="D408" s="187" t="s">
        <v>171</v>
      </c>
      <c r="E408" s="37"/>
      <c r="F408" s="188" t="s">
        <v>1386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171</v>
      </c>
      <c r="AU408" s="18" t="s">
        <v>87</v>
      </c>
    </row>
    <row r="409" spans="1:65" s="13" customFormat="1" ht="10.199999999999999">
      <c r="B409" s="192"/>
      <c r="C409" s="193"/>
      <c r="D409" s="194" t="s">
        <v>173</v>
      </c>
      <c r="E409" s="195" t="s">
        <v>28</v>
      </c>
      <c r="F409" s="196" t="s">
        <v>1287</v>
      </c>
      <c r="G409" s="193"/>
      <c r="H409" s="197">
        <v>59.85</v>
      </c>
      <c r="I409" s="198"/>
      <c r="J409" s="193"/>
      <c r="K409" s="193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173</v>
      </c>
      <c r="AU409" s="203" t="s">
        <v>87</v>
      </c>
      <c r="AV409" s="13" t="s">
        <v>87</v>
      </c>
      <c r="AW409" s="13" t="s">
        <v>36</v>
      </c>
      <c r="AX409" s="13" t="s">
        <v>84</v>
      </c>
      <c r="AY409" s="203" t="s">
        <v>162</v>
      </c>
    </row>
    <row r="410" spans="1:65" s="12" customFormat="1" ht="22.8" customHeight="1">
      <c r="B410" s="158"/>
      <c r="C410" s="159"/>
      <c r="D410" s="160" t="s">
        <v>75</v>
      </c>
      <c r="E410" s="172" t="s">
        <v>1020</v>
      </c>
      <c r="F410" s="172" t="s">
        <v>1021</v>
      </c>
      <c r="G410" s="159"/>
      <c r="H410" s="159"/>
      <c r="I410" s="162"/>
      <c r="J410" s="173">
        <f>BK410</f>
        <v>0</v>
      </c>
      <c r="K410" s="159"/>
      <c r="L410" s="164"/>
      <c r="M410" s="165"/>
      <c r="N410" s="166"/>
      <c r="O410" s="166"/>
      <c r="P410" s="167">
        <f>SUM(P411:P452)</f>
        <v>0</v>
      </c>
      <c r="Q410" s="166"/>
      <c r="R410" s="167">
        <f>SUM(R411:R452)</f>
        <v>0</v>
      </c>
      <c r="S410" s="166"/>
      <c r="T410" s="168">
        <f>SUM(T411:T452)</f>
        <v>0</v>
      </c>
      <c r="AR410" s="169" t="s">
        <v>84</v>
      </c>
      <c r="AT410" s="170" t="s">
        <v>75</v>
      </c>
      <c r="AU410" s="170" t="s">
        <v>84</v>
      </c>
      <c r="AY410" s="169" t="s">
        <v>162</v>
      </c>
      <c r="BK410" s="171">
        <f>SUM(BK411:BK452)</f>
        <v>0</v>
      </c>
    </row>
    <row r="411" spans="1:65" s="2" customFormat="1" ht="40.200000000000003" customHeight="1">
      <c r="A411" s="35"/>
      <c r="B411" s="36"/>
      <c r="C411" s="174" t="s">
        <v>1012</v>
      </c>
      <c r="D411" s="174" t="s">
        <v>164</v>
      </c>
      <c r="E411" s="175" t="s">
        <v>1023</v>
      </c>
      <c r="F411" s="176" t="s">
        <v>1024</v>
      </c>
      <c r="G411" s="177" t="s">
        <v>196</v>
      </c>
      <c r="H411" s="178">
        <v>1229.3889999999999</v>
      </c>
      <c r="I411" s="179"/>
      <c r="J411" s="180">
        <f>ROUND(I411*H411,2)</f>
        <v>0</v>
      </c>
      <c r="K411" s="176" t="s">
        <v>168</v>
      </c>
      <c r="L411" s="40"/>
      <c r="M411" s="181" t="s">
        <v>28</v>
      </c>
      <c r="N411" s="182" t="s">
        <v>47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169</v>
      </c>
      <c r="AT411" s="185" t="s">
        <v>164</v>
      </c>
      <c r="AU411" s="185" t="s">
        <v>87</v>
      </c>
      <c r="AY411" s="18" t="s">
        <v>162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84</v>
      </c>
      <c r="BK411" s="186">
        <f>ROUND(I411*H411,2)</f>
        <v>0</v>
      </c>
      <c r="BL411" s="18" t="s">
        <v>169</v>
      </c>
      <c r="BM411" s="185" t="s">
        <v>1387</v>
      </c>
    </row>
    <row r="412" spans="1:65" s="2" customFormat="1" ht="10.199999999999999">
      <c r="A412" s="35"/>
      <c r="B412" s="36"/>
      <c r="C412" s="37"/>
      <c r="D412" s="187" t="s">
        <v>171</v>
      </c>
      <c r="E412" s="37"/>
      <c r="F412" s="188" t="s">
        <v>1026</v>
      </c>
      <c r="G412" s="37"/>
      <c r="H412" s="37"/>
      <c r="I412" s="189"/>
      <c r="J412" s="37"/>
      <c r="K412" s="37"/>
      <c r="L412" s="40"/>
      <c r="M412" s="190"/>
      <c r="N412" s="191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171</v>
      </c>
      <c r="AU412" s="18" t="s">
        <v>87</v>
      </c>
    </row>
    <row r="413" spans="1:65" s="15" customFormat="1" ht="10.199999999999999">
      <c r="B413" s="215"/>
      <c r="C413" s="216"/>
      <c r="D413" s="194" t="s">
        <v>173</v>
      </c>
      <c r="E413" s="217" t="s">
        <v>28</v>
      </c>
      <c r="F413" s="218" t="s">
        <v>1027</v>
      </c>
      <c r="G413" s="216"/>
      <c r="H413" s="217" t="s">
        <v>28</v>
      </c>
      <c r="I413" s="219"/>
      <c r="J413" s="216"/>
      <c r="K413" s="216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173</v>
      </c>
      <c r="AU413" s="224" t="s">
        <v>87</v>
      </c>
      <c r="AV413" s="15" t="s">
        <v>84</v>
      </c>
      <c r="AW413" s="15" t="s">
        <v>36</v>
      </c>
      <c r="AX413" s="15" t="s">
        <v>76</v>
      </c>
      <c r="AY413" s="224" t="s">
        <v>162</v>
      </c>
    </row>
    <row r="414" spans="1:65" s="15" customFormat="1" ht="10.199999999999999">
      <c r="B414" s="215"/>
      <c r="C414" s="216"/>
      <c r="D414" s="194" t="s">
        <v>173</v>
      </c>
      <c r="E414" s="217" t="s">
        <v>28</v>
      </c>
      <c r="F414" s="218" t="s">
        <v>1388</v>
      </c>
      <c r="G414" s="216"/>
      <c r="H414" s="217" t="s">
        <v>28</v>
      </c>
      <c r="I414" s="219"/>
      <c r="J414" s="216"/>
      <c r="K414" s="216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173</v>
      </c>
      <c r="AU414" s="224" t="s">
        <v>87</v>
      </c>
      <c r="AV414" s="15" t="s">
        <v>84</v>
      </c>
      <c r="AW414" s="15" t="s">
        <v>36</v>
      </c>
      <c r="AX414" s="15" t="s">
        <v>76</v>
      </c>
      <c r="AY414" s="224" t="s">
        <v>162</v>
      </c>
    </row>
    <row r="415" spans="1:65" s="13" customFormat="1" ht="10.199999999999999">
      <c r="B415" s="192"/>
      <c r="C415" s="193"/>
      <c r="D415" s="194" t="s">
        <v>173</v>
      </c>
      <c r="E415" s="195" t="s">
        <v>28</v>
      </c>
      <c r="F415" s="196" t="s">
        <v>1389</v>
      </c>
      <c r="G415" s="193"/>
      <c r="H415" s="197">
        <v>35.308</v>
      </c>
      <c r="I415" s="198"/>
      <c r="J415" s="193"/>
      <c r="K415" s="193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173</v>
      </c>
      <c r="AU415" s="203" t="s">
        <v>87</v>
      </c>
      <c r="AV415" s="13" t="s">
        <v>87</v>
      </c>
      <c r="AW415" s="13" t="s">
        <v>36</v>
      </c>
      <c r="AX415" s="13" t="s">
        <v>76</v>
      </c>
      <c r="AY415" s="203" t="s">
        <v>162</v>
      </c>
    </row>
    <row r="416" spans="1:65" s="15" customFormat="1" ht="10.199999999999999">
      <c r="B416" s="215"/>
      <c r="C416" s="216"/>
      <c r="D416" s="194" t="s">
        <v>173</v>
      </c>
      <c r="E416" s="217" t="s">
        <v>28</v>
      </c>
      <c r="F416" s="218" t="s">
        <v>1390</v>
      </c>
      <c r="G416" s="216"/>
      <c r="H416" s="217" t="s">
        <v>28</v>
      </c>
      <c r="I416" s="219"/>
      <c r="J416" s="216"/>
      <c r="K416" s="216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173</v>
      </c>
      <c r="AU416" s="224" t="s">
        <v>87</v>
      </c>
      <c r="AV416" s="15" t="s">
        <v>84</v>
      </c>
      <c r="AW416" s="15" t="s">
        <v>36</v>
      </c>
      <c r="AX416" s="15" t="s">
        <v>76</v>
      </c>
      <c r="AY416" s="224" t="s">
        <v>162</v>
      </c>
    </row>
    <row r="417" spans="1:65" s="13" customFormat="1" ht="10.199999999999999">
      <c r="B417" s="192"/>
      <c r="C417" s="193"/>
      <c r="D417" s="194" t="s">
        <v>173</v>
      </c>
      <c r="E417" s="195" t="s">
        <v>28</v>
      </c>
      <c r="F417" s="196" t="s">
        <v>1391</v>
      </c>
      <c r="G417" s="193"/>
      <c r="H417" s="197">
        <v>15.561</v>
      </c>
      <c r="I417" s="198"/>
      <c r="J417" s="193"/>
      <c r="K417" s="193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173</v>
      </c>
      <c r="AU417" s="203" t="s">
        <v>87</v>
      </c>
      <c r="AV417" s="13" t="s">
        <v>87</v>
      </c>
      <c r="AW417" s="13" t="s">
        <v>36</v>
      </c>
      <c r="AX417" s="13" t="s">
        <v>76</v>
      </c>
      <c r="AY417" s="203" t="s">
        <v>162</v>
      </c>
    </row>
    <row r="418" spans="1:65" s="15" customFormat="1" ht="10.199999999999999">
      <c r="B418" s="215"/>
      <c r="C418" s="216"/>
      <c r="D418" s="194" t="s">
        <v>173</v>
      </c>
      <c r="E418" s="217" t="s">
        <v>28</v>
      </c>
      <c r="F418" s="218" t="s">
        <v>1032</v>
      </c>
      <c r="G418" s="216"/>
      <c r="H418" s="217" t="s">
        <v>28</v>
      </c>
      <c r="I418" s="219"/>
      <c r="J418" s="216"/>
      <c r="K418" s="216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173</v>
      </c>
      <c r="AU418" s="224" t="s">
        <v>87</v>
      </c>
      <c r="AV418" s="15" t="s">
        <v>84</v>
      </c>
      <c r="AW418" s="15" t="s">
        <v>36</v>
      </c>
      <c r="AX418" s="15" t="s">
        <v>76</v>
      </c>
      <c r="AY418" s="224" t="s">
        <v>162</v>
      </c>
    </row>
    <row r="419" spans="1:65" s="13" customFormat="1" ht="10.199999999999999">
      <c r="B419" s="192"/>
      <c r="C419" s="193"/>
      <c r="D419" s="194" t="s">
        <v>173</v>
      </c>
      <c r="E419" s="195" t="s">
        <v>28</v>
      </c>
      <c r="F419" s="196" t="s">
        <v>1392</v>
      </c>
      <c r="G419" s="193"/>
      <c r="H419" s="197">
        <v>1178.52</v>
      </c>
      <c r="I419" s="198"/>
      <c r="J419" s="193"/>
      <c r="K419" s="193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173</v>
      </c>
      <c r="AU419" s="203" t="s">
        <v>87</v>
      </c>
      <c r="AV419" s="13" t="s">
        <v>87</v>
      </c>
      <c r="AW419" s="13" t="s">
        <v>36</v>
      </c>
      <c r="AX419" s="13" t="s">
        <v>76</v>
      </c>
      <c r="AY419" s="203" t="s">
        <v>162</v>
      </c>
    </row>
    <row r="420" spans="1:65" s="14" customFormat="1" ht="10.199999999999999">
      <c r="B420" s="204"/>
      <c r="C420" s="205"/>
      <c r="D420" s="194" t="s">
        <v>173</v>
      </c>
      <c r="E420" s="206" t="s">
        <v>28</v>
      </c>
      <c r="F420" s="207" t="s">
        <v>176</v>
      </c>
      <c r="G420" s="205"/>
      <c r="H420" s="208">
        <v>1229.3889999999999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173</v>
      </c>
      <c r="AU420" s="214" t="s">
        <v>87</v>
      </c>
      <c r="AV420" s="14" t="s">
        <v>169</v>
      </c>
      <c r="AW420" s="14" t="s">
        <v>36</v>
      </c>
      <c r="AX420" s="14" t="s">
        <v>84</v>
      </c>
      <c r="AY420" s="214" t="s">
        <v>162</v>
      </c>
    </row>
    <row r="421" spans="1:65" s="2" customFormat="1" ht="30" customHeight="1">
      <c r="A421" s="35"/>
      <c r="B421" s="36"/>
      <c r="C421" s="174" t="s">
        <v>1016</v>
      </c>
      <c r="D421" s="174" t="s">
        <v>164</v>
      </c>
      <c r="E421" s="175" t="s">
        <v>1041</v>
      </c>
      <c r="F421" s="176" t="s">
        <v>1042</v>
      </c>
      <c r="G421" s="177" t="s">
        <v>196</v>
      </c>
      <c r="H421" s="178">
        <v>102.26300000000001</v>
      </c>
      <c r="I421" s="179"/>
      <c r="J421" s="180">
        <f>ROUND(I421*H421,2)</f>
        <v>0</v>
      </c>
      <c r="K421" s="176" t="s">
        <v>168</v>
      </c>
      <c r="L421" s="40"/>
      <c r="M421" s="181" t="s">
        <v>28</v>
      </c>
      <c r="N421" s="182" t="s">
        <v>47</v>
      </c>
      <c r="O421" s="65"/>
      <c r="P421" s="183">
        <f>O421*H421</f>
        <v>0</v>
      </c>
      <c r="Q421" s="183">
        <v>0</v>
      </c>
      <c r="R421" s="183">
        <f>Q421*H421</f>
        <v>0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169</v>
      </c>
      <c r="AT421" s="185" t="s">
        <v>164</v>
      </c>
      <c r="AU421" s="185" t="s">
        <v>87</v>
      </c>
      <c r="AY421" s="18" t="s">
        <v>162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84</v>
      </c>
      <c r="BK421" s="186">
        <f>ROUND(I421*H421,2)</f>
        <v>0</v>
      </c>
      <c r="BL421" s="18" t="s">
        <v>169</v>
      </c>
      <c r="BM421" s="185" t="s">
        <v>1393</v>
      </c>
    </row>
    <row r="422" spans="1:65" s="2" customFormat="1" ht="10.199999999999999">
      <c r="A422" s="35"/>
      <c r="B422" s="36"/>
      <c r="C422" s="37"/>
      <c r="D422" s="187" t="s">
        <v>171</v>
      </c>
      <c r="E422" s="37"/>
      <c r="F422" s="188" t="s">
        <v>1044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171</v>
      </c>
      <c r="AU422" s="18" t="s">
        <v>87</v>
      </c>
    </row>
    <row r="423" spans="1:65" s="15" customFormat="1" ht="10.199999999999999">
      <c r="B423" s="215"/>
      <c r="C423" s="216"/>
      <c r="D423" s="194" t="s">
        <v>173</v>
      </c>
      <c r="E423" s="217" t="s">
        <v>28</v>
      </c>
      <c r="F423" s="218" t="s">
        <v>1030</v>
      </c>
      <c r="G423" s="216"/>
      <c r="H423" s="217" t="s">
        <v>28</v>
      </c>
      <c r="I423" s="219"/>
      <c r="J423" s="216"/>
      <c r="K423" s="216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173</v>
      </c>
      <c r="AU423" s="224" t="s">
        <v>87</v>
      </c>
      <c r="AV423" s="15" t="s">
        <v>84</v>
      </c>
      <c r="AW423" s="15" t="s">
        <v>36</v>
      </c>
      <c r="AX423" s="15" t="s">
        <v>76</v>
      </c>
      <c r="AY423" s="224" t="s">
        <v>162</v>
      </c>
    </row>
    <row r="424" spans="1:65" s="13" customFormat="1" ht="10.199999999999999">
      <c r="B424" s="192"/>
      <c r="C424" s="193"/>
      <c r="D424" s="194" t="s">
        <v>173</v>
      </c>
      <c r="E424" s="195" t="s">
        <v>28</v>
      </c>
      <c r="F424" s="196" t="s">
        <v>1394</v>
      </c>
      <c r="G424" s="193"/>
      <c r="H424" s="197">
        <v>18.082999999999998</v>
      </c>
      <c r="I424" s="198"/>
      <c r="J424" s="193"/>
      <c r="K424" s="193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173</v>
      </c>
      <c r="AU424" s="203" t="s">
        <v>87</v>
      </c>
      <c r="AV424" s="13" t="s">
        <v>87</v>
      </c>
      <c r="AW424" s="13" t="s">
        <v>36</v>
      </c>
      <c r="AX424" s="13" t="s">
        <v>76</v>
      </c>
      <c r="AY424" s="203" t="s">
        <v>162</v>
      </c>
    </row>
    <row r="425" spans="1:65" s="15" customFormat="1" ht="10.199999999999999">
      <c r="B425" s="215"/>
      <c r="C425" s="216"/>
      <c r="D425" s="194" t="s">
        <v>173</v>
      </c>
      <c r="E425" s="217" t="s">
        <v>28</v>
      </c>
      <c r="F425" s="218" t="s">
        <v>1032</v>
      </c>
      <c r="G425" s="216"/>
      <c r="H425" s="217" t="s">
        <v>28</v>
      </c>
      <c r="I425" s="219"/>
      <c r="J425" s="216"/>
      <c r="K425" s="216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173</v>
      </c>
      <c r="AU425" s="224" t="s">
        <v>87</v>
      </c>
      <c r="AV425" s="15" t="s">
        <v>84</v>
      </c>
      <c r="AW425" s="15" t="s">
        <v>36</v>
      </c>
      <c r="AX425" s="15" t="s">
        <v>76</v>
      </c>
      <c r="AY425" s="224" t="s">
        <v>162</v>
      </c>
    </row>
    <row r="426" spans="1:65" s="13" customFormat="1" ht="10.199999999999999">
      <c r="B426" s="192"/>
      <c r="C426" s="193"/>
      <c r="D426" s="194" t="s">
        <v>173</v>
      </c>
      <c r="E426" s="195" t="s">
        <v>28</v>
      </c>
      <c r="F426" s="196" t="s">
        <v>1395</v>
      </c>
      <c r="G426" s="193"/>
      <c r="H426" s="197">
        <v>84.18</v>
      </c>
      <c r="I426" s="198"/>
      <c r="J426" s="193"/>
      <c r="K426" s="193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173</v>
      </c>
      <c r="AU426" s="203" t="s">
        <v>87</v>
      </c>
      <c r="AV426" s="13" t="s">
        <v>87</v>
      </c>
      <c r="AW426" s="13" t="s">
        <v>36</v>
      </c>
      <c r="AX426" s="13" t="s">
        <v>76</v>
      </c>
      <c r="AY426" s="203" t="s">
        <v>162</v>
      </c>
    </row>
    <row r="427" spans="1:65" s="14" customFormat="1" ht="10.199999999999999">
      <c r="B427" s="204"/>
      <c r="C427" s="205"/>
      <c r="D427" s="194" t="s">
        <v>173</v>
      </c>
      <c r="E427" s="206" t="s">
        <v>28</v>
      </c>
      <c r="F427" s="207" t="s">
        <v>176</v>
      </c>
      <c r="G427" s="205"/>
      <c r="H427" s="208">
        <v>102.26300000000001</v>
      </c>
      <c r="I427" s="209"/>
      <c r="J427" s="205"/>
      <c r="K427" s="205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173</v>
      </c>
      <c r="AU427" s="214" t="s">
        <v>87</v>
      </c>
      <c r="AV427" s="14" t="s">
        <v>169</v>
      </c>
      <c r="AW427" s="14" t="s">
        <v>36</v>
      </c>
      <c r="AX427" s="14" t="s">
        <v>84</v>
      </c>
      <c r="AY427" s="214" t="s">
        <v>162</v>
      </c>
    </row>
    <row r="428" spans="1:65" s="2" customFormat="1" ht="34.799999999999997" customHeight="1">
      <c r="A428" s="35"/>
      <c r="B428" s="36"/>
      <c r="C428" s="174" t="s">
        <v>1022</v>
      </c>
      <c r="D428" s="174" t="s">
        <v>164</v>
      </c>
      <c r="E428" s="175" t="s">
        <v>1052</v>
      </c>
      <c r="F428" s="176" t="s">
        <v>1053</v>
      </c>
      <c r="G428" s="177" t="s">
        <v>196</v>
      </c>
      <c r="H428" s="178">
        <v>194.90899999999999</v>
      </c>
      <c r="I428" s="179"/>
      <c r="J428" s="180">
        <f>ROUND(I428*H428,2)</f>
        <v>0</v>
      </c>
      <c r="K428" s="176" t="s">
        <v>168</v>
      </c>
      <c r="L428" s="40"/>
      <c r="M428" s="181" t="s">
        <v>28</v>
      </c>
      <c r="N428" s="182" t="s">
        <v>47</v>
      </c>
      <c r="O428" s="65"/>
      <c r="P428" s="183">
        <f>O428*H428</f>
        <v>0</v>
      </c>
      <c r="Q428" s="183">
        <v>0</v>
      </c>
      <c r="R428" s="183">
        <f>Q428*H428</f>
        <v>0</v>
      </c>
      <c r="S428" s="183">
        <v>0</v>
      </c>
      <c r="T428" s="18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85" t="s">
        <v>169</v>
      </c>
      <c r="AT428" s="185" t="s">
        <v>164</v>
      </c>
      <c r="AU428" s="185" t="s">
        <v>87</v>
      </c>
      <c r="AY428" s="18" t="s">
        <v>162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8" t="s">
        <v>84</v>
      </c>
      <c r="BK428" s="186">
        <f>ROUND(I428*H428,2)</f>
        <v>0</v>
      </c>
      <c r="BL428" s="18" t="s">
        <v>169</v>
      </c>
      <c r="BM428" s="185" t="s">
        <v>1396</v>
      </c>
    </row>
    <row r="429" spans="1:65" s="2" customFormat="1" ht="10.199999999999999">
      <c r="A429" s="35"/>
      <c r="B429" s="36"/>
      <c r="C429" s="37"/>
      <c r="D429" s="187" t="s">
        <v>171</v>
      </c>
      <c r="E429" s="37"/>
      <c r="F429" s="188" t="s">
        <v>1055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171</v>
      </c>
      <c r="AU429" s="18" t="s">
        <v>87</v>
      </c>
    </row>
    <row r="430" spans="1:65" s="15" customFormat="1" ht="10.199999999999999">
      <c r="B430" s="215"/>
      <c r="C430" s="216"/>
      <c r="D430" s="194" t="s">
        <v>173</v>
      </c>
      <c r="E430" s="217" t="s">
        <v>28</v>
      </c>
      <c r="F430" s="218" t="s">
        <v>1056</v>
      </c>
      <c r="G430" s="216"/>
      <c r="H430" s="217" t="s">
        <v>28</v>
      </c>
      <c r="I430" s="219"/>
      <c r="J430" s="216"/>
      <c r="K430" s="216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173</v>
      </c>
      <c r="AU430" s="224" t="s">
        <v>87</v>
      </c>
      <c r="AV430" s="15" t="s">
        <v>84</v>
      </c>
      <c r="AW430" s="15" t="s">
        <v>36</v>
      </c>
      <c r="AX430" s="15" t="s">
        <v>76</v>
      </c>
      <c r="AY430" s="224" t="s">
        <v>162</v>
      </c>
    </row>
    <row r="431" spans="1:65" s="13" customFormat="1" ht="10.199999999999999">
      <c r="B431" s="192"/>
      <c r="C431" s="193"/>
      <c r="D431" s="194" t="s">
        <v>173</v>
      </c>
      <c r="E431" s="195" t="s">
        <v>28</v>
      </c>
      <c r="F431" s="196" t="s">
        <v>1397</v>
      </c>
      <c r="G431" s="193"/>
      <c r="H431" s="197">
        <v>194.90899999999999</v>
      </c>
      <c r="I431" s="198"/>
      <c r="J431" s="193"/>
      <c r="K431" s="193"/>
      <c r="L431" s="199"/>
      <c r="M431" s="200"/>
      <c r="N431" s="201"/>
      <c r="O431" s="201"/>
      <c r="P431" s="201"/>
      <c r="Q431" s="201"/>
      <c r="R431" s="201"/>
      <c r="S431" s="201"/>
      <c r="T431" s="202"/>
      <c r="AT431" s="203" t="s">
        <v>173</v>
      </c>
      <c r="AU431" s="203" t="s">
        <v>87</v>
      </c>
      <c r="AV431" s="13" t="s">
        <v>87</v>
      </c>
      <c r="AW431" s="13" t="s">
        <v>36</v>
      </c>
      <c r="AX431" s="13" t="s">
        <v>84</v>
      </c>
      <c r="AY431" s="203" t="s">
        <v>162</v>
      </c>
    </row>
    <row r="432" spans="1:65" s="2" customFormat="1" ht="34.799999999999997" customHeight="1">
      <c r="A432" s="35"/>
      <c r="B432" s="36"/>
      <c r="C432" s="174" t="s">
        <v>1040</v>
      </c>
      <c r="D432" s="174" t="s">
        <v>164</v>
      </c>
      <c r="E432" s="175" t="s">
        <v>1059</v>
      </c>
      <c r="F432" s="176" t="s">
        <v>1060</v>
      </c>
      <c r="G432" s="177" t="s">
        <v>196</v>
      </c>
      <c r="H432" s="178">
        <v>2728.7260000000001</v>
      </c>
      <c r="I432" s="179"/>
      <c r="J432" s="180">
        <f>ROUND(I432*H432,2)</f>
        <v>0</v>
      </c>
      <c r="K432" s="176" t="s">
        <v>168</v>
      </c>
      <c r="L432" s="40"/>
      <c r="M432" s="181" t="s">
        <v>28</v>
      </c>
      <c r="N432" s="182" t="s">
        <v>47</v>
      </c>
      <c r="O432" s="65"/>
      <c r="P432" s="183">
        <f>O432*H432</f>
        <v>0</v>
      </c>
      <c r="Q432" s="183">
        <v>0</v>
      </c>
      <c r="R432" s="183">
        <f>Q432*H432</f>
        <v>0</v>
      </c>
      <c r="S432" s="183">
        <v>0</v>
      </c>
      <c r="T432" s="18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5" t="s">
        <v>169</v>
      </c>
      <c r="AT432" s="185" t="s">
        <v>164</v>
      </c>
      <c r="AU432" s="185" t="s">
        <v>87</v>
      </c>
      <c r="AY432" s="18" t="s">
        <v>162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8" t="s">
        <v>84</v>
      </c>
      <c r="BK432" s="186">
        <f>ROUND(I432*H432,2)</f>
        <v>0</v>
      </c>
      <c r="BL432" s="18" t="s">
        <v>169</v>
      </c>
      <c r="BM432" s="185" t="s">
        <v>1398</v>
      </c>
    </row>
    <row r="433" spans="1:65" s="2" customFormat="1" ht="10.199999999999999">
      <c r="A433" s="35"/>
      <c r="B433" s="36"/>
      <c r="C433" s="37"/>
      <c r="D433" s="187" t="s">
        <v>171</v>
      </c>
      <c r="E433" s="37"/>
      <c r="F433" s="188" t="s">
        <v>1062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171</v>
      </c>
      <c r="AU433" s="18" t="s">
        <v>87</v>
      </c>
    </row>
    <row r="434" spans="1:65" s="15" customFormat="1" ht="10.199999999999999">
      <c r="B434" s="215"/>
      <c r="C434" s="216"/>
      <c r="D434" s="194" t="s">
        <v>173</v>
      </c>
      <c r="E434" s="217" t="s">
        <v>28</v>
      </c>
      <c r="F434" s="218" t="s">
        <v>187</v>
      </c>
      <c r="G434" s="216"/>
      <c r="H434" s="217" t="s">
        <v>28</v>
      </c>
      <c r="I434" s="219"/>
      <c r="J434" s="216"/>
      <c r="K434" s="216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173</v>
      </c>
      <c r="AU434" s="224" t="s">
        <v>87</v>
      </c>
      <c r="AV434" s="15" t="s">
        <v>84</v>
      </c>
      <c r="AW434" s="15" t="s">
        <v>36</v>
      </c>
      <c r="AX434" s="15" t="s">
        <v>76</v>
      </c>
      <c r="AY434" s="224" t="s">
        <v>162</v>
      </c>
    </row>
    <row r="435" spans="1:65" s="15" customFormat="1" ht="10.199999999999999">
      <c r="B435" s="215"/>
      <c r="C435" s="216"/>
      <c r="D435" s="194" t="s">
        <v>173</v>
      </c>
      <c r="E435" s="217" t="s">
        <v>28</v>
      </c>
      <c r="F435" s="218" t="s">
        <v>1056</v>
      </c>
      <c r="G435" s="216"/>
      <c r="H435" s="217" t="s">
        <v>28</v>
      </c>
      <c r="I435" s="219"/>
      <c r="J435" s="216"/>
      <c r="K435" s="216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173</v>
      </c>
      <c r="AU435" s="224" t="s">
        <v>87</v>
      </c>
      <c r="AV435" s="15" t="s">
        <v>84</v>
      </c>
      <c r="AW435" s="15" t="s">
        <v>36</v>
      </c>
      <c r="AX435" s="15" t="s">
        <v>76</v>
      </c>
      <c r="AY435" s="224" t="s">
        <v>162</v>
      </c>
    </row>
    <row r="436" spans="1:65" s="13" customFormat="1" ht="10.199999999999999">
      <c r="B436" s="192"/>
      <c r="C436" s="193"/>
      <c r="D436" s="194" t="s">
        <v>173</v>
      </c>
      <c r="E436" s="195" t="s">
        <v>28</v>
      </c>
      <c r="F436" s="196" t="s">
        <v>1399</v>
      </c>
      <c r="G436" s="193"/>
      <c r="H436" s="197">
        <v>2728.7260000000001</v>
      </c>
      <c r="I436" s="198"/>
      <c r="J436" s="193"/>
      <c r="K436" s="193"/>
      <c r="L436" s="199"/>
      <c r="M436" s="200"/>
      <c r="N436" s="201"/>
      <c r="O436" s="201"/>
      <c r="P436" s="201"/>
      <c r="Q436" s="201"/>
      <c r="R436" s="201"/>
      <c r="S436" s="201"/>
      <c r="T436" s="202"/>
      <c r="AT436" s="203" t="s">
        <v>173</v>
      </c>
      <c r="AU436" s="203" t="s">
        <v>87</v>
      </c>
      <c r="AV436" s="13" t="s">
        <v>87</v>
      </c>
      <c r="AW436" s="13" t="s">
        <v>36</v>
      </c>
      <c r="AX436" s="13" t="s">
        <v>84</v>
      </c>
      <c r="AY436" s="203" t="s">
        <v>162</v>
      </c>
    </row>
    <row r="437" spans="1:65" s="2" customFormat="1" ht="34.799999999999997" customHeight="1">
      <c r="A437" s="35"/>
      <c r="B437" s="36"/>
      <c r="C437" s="174" t="s">
        <v>1051</v>
      </c>
      <c r="D437" s="174" t="s">
        <v>164</v>
      </c>
      <c r="E437" s="175" t="s">
        <v>1064</v>
      </c>
      <c r="F437" s="176" t="s">
        <v>1065</v>
      </c>
      <c r="G437" s="177" t="s">
        <v>196</v>
      </c>
      <c r="H437" s="178">
        <v>63.646000000000001</v>
      </c>
      <c r="I437" s="179"/>
      <c r="J437" s="180">
        <f>ROUND(I437*H437,2)</f>
        <v>0</v>
      </c>
      <c r="K437" s="176" t="s">
        <v>168</v>
      </c>
      <c r="L437" s="40"/>
      <c r="M437" s="181" t="s">
        <v>28</v>
      </c>
      <c r="N437" s="182" t="s">
        <v>47</v>
      </c>
      <c r="O437" s="6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169</v>
      </c>
      <c r="AT437" s="185" t="s">
        <v>164</v>
      </c>
      <c r="AU437" s="185" t="s">
        <v>87</v>
      </c>
      <c r="AY437" s="18" t="s">
        <v>162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84</v>
      </c>
      <c r="BK437" s="186">
        <f>ROUND(I437*H437,2)</f>
        <v>0</v>
      </c>
      <c r="BL437" s="18" t="s">
        <v>169</v>
      </c>
      <c r="BM437" s="185" t="s">
        <v>1400</v>
      </c>
    </row>
    <row r="438" spans="1:65" s="2" customFormat="1" ht="10.199999999999999">
      <c r="A438" s="35"/>
      <c r="B438" s="36"/>
      <c r="C438" s="37"/>
      <c r="D438" s="187" t="s">
        <v>171</v>
      </c>
      <c r="E438" s="37"/>
      <c r="F438" s="188" t="s">
        <v>1067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171</v>
      </c>
      <c r="AU438" s="18" t="s">
        <v>87</v>
      </c>
    </row>
    <row r="439" spans="1:65" s="15" customFormat="1" ht="10.199999999999999">
      <c r="B439" s="215"/>
      <c r="C439" s="216"/>
      <c r="D439" s="194" t="s">
        <v>173</v>
      </c>
      <c r="E439" s="217" t="s">
        <v>28</v>
      </c>
      <c r="F439" s="218" t="s">
        <v>1068</v>
      </c>
      <c r="G439" s="216"/>
      <c r="H439" s="217" t="s">
        <v>28</v>
      </c>
      <c r="I439" s="219"/>
      <c r="J439" s="216"/>
      <c r="K439" s="216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173</v>
      </c>
      <c r="AU439" s="224" t="s">
        <v>87</v>
      </c>
      <c r="AV439" s="15" t="s">
        <v>84</v>
      </c>
      <c r="AW439" s="15" t="s">
        <v>36</v>
      </c>
      <c r="AX439" s="15" t="s">
        <v>76</v>
      </c>
      <c r="AY439" s="224" t="s">
        <v>162</v>
      </c>
    </row>
    <row r="440" spans="1:65" s="13" customFormat="1" ht="10.199999999999999">
      <c r="B440" s="192"/>
      <c r="C440" s="193"/>
      <c r="D440" s="194" t="s">
        <v>173</v>
      </c>
      <c r="E440" s="195" t="s">
        <v>28</v>
      </c>
      <c r="F440" s="196" t="s">
        <v>1401</v>
      </c>
      <c r="G440" s="193"/>
      <c r="H440" s="197">
        <v>63.646000000000001</v>
      </c>
      <c r="I440" s="198"/>
      <c r="J440" s="193"/>
      <c r="K440" s="193"/>
      <c r="L440" s="199"/>
      <c r="M440" s="200"/>
      <c r="N440" s="201"/>
      <c r="O440" s="201"/>
      <c r="P440" s="201"/>
      <c r="Q440" s="201"/>
      <c r="R440" s="201"/>
      <c r="S440" s="201"/>
      <c r="T440" s="202"/>
      <c r="AT440" s="203" t="s">
        <v>173</v>
      </c>
      <c r="AU440" s="203" t="s">
        <v>87</v>
      </c>
      <c r="AV440" s="13" t="s">
        <v>87</v>
      </c>
      <c r="AW440" s="13" t="s">
        <v>36</v>
      </c>
      <c r="AX440" s="13" t="s">
        <v>84</v>
      </c>
      <c r="AY440" s="203" t="s">
        <v>162</v>
      </c>
    </row>
    <row r="441" spans="1:65" s="2" customFormat="1" ht="34.799999999999997" customHeight="1">
      <c r="A441" s="35"/>
      <c r="B441" s="36"/>
      <c r="C441" s="174" t="s">
        <v>1058</v>
      </c>
      <c r="D441" s="174" t="s">
        <v>164</v>
      </c>
      <c r="E441" s="175" t="s">
        <v>1071</v>
      </c>
      <c r="F441" s="176" t="s">
        <v>1060</v>
      </c>
      <c r="G441" s="177" t="s">
        <v>196</v>
      </c>
      <c r="H441" s="178">
        <v>891.04399999999998</v>
      </c>
      <c r="I441" s="179"/>
      <c r="J441" s="180">
        <f>ROUND(I441*H441,2)</f>
        <v>0</v>
      </c>
      <c r="K441" s="176" t="s">
        <v>168</v>
      </c>
      <c r="L441" s="40"/>
      <c r="M441" s="181" t="s">
        <v>28</v>
      </c>
      <c r="N441" s="182" t="s">
        <v>47</v>
      </c>
      <c r="O441" s="65"/>
      <c r="P441" s="183">
        <f>O441*H441</f>
        <v>0</v>
      </c>
      <c r="Q441" s="183">
        <v>0</v>
      </c>
      <c r="R441" s="183">
        <f>Q441*H441</f>
        <v>0</v>
      </c>
      <c r="S441" s="183">
        <v>0</v>
      </c>
      <c r="T441" s="18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5" t="s">
        <v>169</v>
      </c>
      <c r="AT441" s="185" t="s">
        <v>164</v>
      </c>
      <c r="AU441" s="185" t="s">
        <v>87</v>
      </c>
      <c r="AY441" s="18" t="s">
        <v>162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8" t="s">
        <v>84</v>
      </c>
      <c r="BK441" s="186">
        <f>ROUND(I441*H441,2)</f>
        <v>0</v>
      </c>
      <c r="BL441" s="18" t="s">
        <v>169</v>
      </c>
      <c r="BM441" s="185" t="s">
        <v>1402</v>
      </c>
    </row>
    <row r="442" spans="1:65" s="2" customFormat="1" ht="10.199999999999999">
      <c r="A442" s="35"/>
      <c r="B442" s="36"/>
      <c r="C442" s="37"/>
      <c r="D442" s="187" t="s">
        <v>171</v>
      </c>
      <c r="E442" s="37"/>
      <c r="F442" s="188" t="s">
        <v>1073</v>
      </c>
      <c r="G442" s="37"/>
      <c r="H442" s="37"/>
      <c r="I442" s="189"/>
      <c r="J442" s="37"/>
      <c r="K442" s="37"/>
      <c r="L442" s="40"/>
      <c r="M442" s="190"/>
      <c r="N442" s="191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171</v>
      </c>
      <c r="AU442" s="18" t="s">
        <v>87</v>
      </c>
    </row>
    <row r="443" spans="1:65" s="15" customFormat="1" ht="10.199999999999999">
      <c r="B443" s="215"/>
      <c r="C443" s="216"/>
      <c r="D443" s="194" t="s">
        <v>173</v>
      </c>
      <c r="E443" s="217" t="s">
        <v>28</v>
      </c>
      <c r="F443" s="218" t="s">
        <v>1074</v>
      </c>
      <c r="G443" s="216"/>
      <c r="H443" s="217" t="s">
        <v>28</v>
      </c>
      <c r="I443" s="219"/>
      <c r="J443" s="216"/>
      <c r="K443" s="216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173</v>
      </c>
      <c r="AU443" s="224" t="s">
        <v>87</v>
      </c>
      <c r="AV443" s="15" t="s">
        <v>84</v>
      </c>
      <c r="AW443" s="15" t="s">
        <v>36</v>
      </c>
      <c r="AX443" s="15" t="s">
        <v>76</v>
      </c>
      <c r="AY443" s="224" t="s">
        <v>162</v>
      </c>
    </row>
    <row r="444" spans="1:65" s="15" customFormat="1" ht="10.199999999999999">
      <c r="B444" s="215"/>
      <c r="C444" s="216"/>
      <c r="D444" s="194" t="s">
        <v>173</v>
      </c>
      <c r="E444" s="217" t="s">
        <v>28</v>
      </c>
      <c r="F444" s="218" t="s">
        <v>1075</v>
      </c>
      <c r="G444" s="216"/>
      <c r="H444" s="217" t="s">
        <v>28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173</v>
      </c>
      <c r="AU444" s="224" t="s">
        <v>87</v>
      </c>
      <c r="AV444" s="15" t="s">
        <v>84</v>
      </c>
      <c r="AW444" s="15" t="s">
        <v>36</v>
      </c>
      <c r="AX444" s="15" t="s">
        <v>76</v>
      </c>
      <c r="AY444" s="224" t="s">
        <v>162</v>
      </c>
    </row>
    <row r="445" spans="1:65" s="13" customFormat="1" ht="10.199999999999999">
      <c r="B445" s="192"/>
      <c r="C445" s="193"/>
      <c r="D445" s="194" t="s">
        <v>173</v>
      </c>
      <c r="E445" s="195" t="s">
        <v>28</v>
      </c>
      <c r="F445" s="196" t="s">
        <v>1403</v>
      </c>
      <c r="G445" s="193"/>
      <c r="H445" s="197">
        <v>891.04399999999998</v>
      </c>
      <c r="I445" s="198"/>
      <c r="J445" s="193"/>
      <c r="K445" s="193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173</v>
      </c>
      <c r="AU445" s="203" t="s">
        <v>87</v>
      </c>
      <c r="AV445" s="13" t="s">
        <v>87</v>
      </c>
      <c r="AW445" s="13" t="s">
        <v>36</v>
      </c>
      <c r="AX445" s="13" t="s">
        <v>76</v>
      </c>
      <c r="AY445" s="203" t="s">
        <v>162</v>
      </c>
    </row>
    <row r="446" spans="1:65" s="14" customFormat="1" ht="10.199999999999999">
      <c r="B446" s="204"/>
      <c r="C446" s="205"/>
      <c r="D446" s="194" t="s">
        <v>173</v>
      </c>
      <c r="E446" s="206" t="s">
        <v>28</v>
      </c>
      <c r="F446" s="207" t="s">
        <v>176</v>
      </c>
      <c r="G446" s="205"/>
      <c r="H446" s="208">
        <v>891.04399999999998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173</v>
      </c>
      <c r="AU446" s="214" t="s">
        <v>87</v>
      </c>
      <c r="AV446" s="14" t="s">
        <v>169</v>
      </c>
      <c r="AW446" s="14" t="s">
        <v>36</v>
      </c>
      <c r="AX446" s="14" t="s">
        <v>84</v>
      </c>
      <c r="AY446" s="214" t="s">
        <v>162</v>
      </c>
    </row>
    <row r="447" spans="1:65" s="2" customFormat="1" ht="34.799999999999997" customHeight="1">
      <c r="A447" s="35"/>
      <c r="B447" s="36"/>
      <c r="C447" s="174" t="s">
        <v>798</v>
      </c>
      <c r="D447" s="174" t="s">
        <v>164</v>
      </c>
      <c r="E447" s="175" t="s">
        <v>1077</v>
      </c>
      <c r="F447" s="176" t="s">
        <v>1078</v>
      </c>
      <c r="G447" s="177" t="s">
        <v>196</v>
      </c>
      <c r="H447" s="178">
        <v>86.701999999999998</v>
      </c>
      <c r="I447" s="179"/>
      <c r="J447" s="180">
        <f>ROUND(I447*H447,2)</f>
        <v>0</v>
      </c>
      <c r="K447" s="176" t="s">
        <v>28</v>
      </c>
      <c r="L447" s="40"/>
      <c r="M447" s="181" t="s">
        <v>28</v>
      </c>
      <c r="N447" s="182" t="s">
        <v>47</v>
      </c>
      <c r="O447" s="65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5" t="s">
        <v>169</v>
      </c>
      <c r="AT447" s="185" t="s">
        <v>164</v>
      </c>
      <c r="AU447" s="185" t="s">
        <v>87</v>
      </c>
      <c r="AY447" s="18" t="s">
        <v>162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8" t="s">
        <v>84</v>
      </c>
      <c r="BK447" s="186">
        <f>ROUND(I447*H447,2)</f>
        <v>0</v>
      </c>
      <c r="BL447" s="18" t="s">
        <v>169</v>
      </c>
      <c r="BM447" s="185" t="s">
        <v>1404</v>
      </c>
    </row>
    <row r="448" spans="1:65" s="13" customFormat="1" ht="10.199999999999999">
      <c r="B448" s="192"/>
      <c r="C448" s="193"/>
      <c r="D448" s="194" t="s">
        <v>173</v>
      </c>
      <c r="E448" s="195" t="s">
        <v>28</v>
      </c>
      <c r="F448" s="196" t="s">
        <v>1405</v>
      </c>
      <c r="G448" s="193"/>
      <c r="H448" s="197">
        <v>86.701999999999998</v>
      </c>
      <c r="I448" s="198"/>
      <c r="J448" s="193"/>
      <c r="K448" s="193"/>
      <c r="L448" s="199"/>
      <c r="M448" s="200"/>
      <c r="N448" s="201"/>
      <c r="O448" s="201"/>
      <c r="P448" s="201"/>
      <c r="Q448" s="201"/>
      <c r="R448" s="201"/>
      <c r="S448" s="201"/>
      <c r="T448" s="202"/>
      <c r="AT448" s="203" t="s">
        <v>173</v>
      </c>
      <c r="AU448" s="203" t="s">
        <v>87</v>
      </c>
      <c r="AV448" s="13" t="s">
        <v>87</v>
      </c>
      <c r="AW448" s="13" t="s">
        <v>36</v>
      </c>
      <c r="AX448" s="13" t="s">
        <v>84</v>
      </c>
      <c r="AY448" s="203" t="s">
        <v>162</v>
      </c>
    </row>
    <row r="449" spans="1:65" s="2" customFormat="1" ht="14.4" customHeight="1">
      <c r="A449" s="35"/>
      <c r="B449" s="36"/>
      <c r="C449" s="174" t="s">
        <v>1070</v>
      </c>
      <c r="D449" s="174" t="s">
        <v>164</v>
      </c>
      <c r="E449" s="175" t="s">
        <v>1086</v>
      </c>
      <c r="F449" s="176" t="s">
        <v>1087</v>
      </c>
      <c r="G449" s="177" t="s">
        <v>196</v>
      </c>
      <c r="H449" s="178">
        <v>63.646000000000001</v>
      </c>
      <c r="I449" s="179"/>
      <c r="J449" s="180">
        <f>ROUND(I449*H449,2)</f>
        <v>0</v>
      </c>
      <c r="K449" s="176" t="s">
        <v>28</v>
      </c>
      <c r="L449" s="40"/>
      <c r="M449" s="181" t="s">
        <v>28</v>
      </c>
      <c r="N449" s="182" t="s">
        <v>47</v>
      </c>
      <c r="O449" s="65"/>
      <c r="P449" s="183">
        <f>O449*H449</f>
        <v>0</v>
      </c>
      <c r="Q449" s="183">
        <v>0</v>
      </c>
      <c r="R449" s="183">
        <f>Q449*H449</f>
        <v>0</v>
      </c>
      <c r="S449" s="183">
        <v>0</v>
      </c>
      <c r="T449" s="18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5" t="s">
        <v>169</v>
      </c>
      <c r="AT449" s="185" t="s">
        <v>164</v>
      </c>
      <c r="AU449" s="185" t="s">
        <v>87</v>
      </c>
      <c r="AY449" s="18" t="s">
        <v>162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8" t="s">
        <v>84</v>
      </c>
      <c r="BK449" s="186">
        <f>ROUND(I449*H449,2)</f>
        <v>0</v>
      </c>
      <c r="BL449" s="18" t="s">
        <v>169</v>
      </c>
      <c r="BM449" s="185" t="s">
        <v>1406</v>
      </c>
    </row>
    <row r="450" spans="1:65" s="13" customFormat="1" ht="10.199999999999999">
      <c r="B450" s="192"/>
      <c r="C450" s="193"/>
      <c r="D450" s="194" t="s">
        <v>173</v>
      </c>
      <c r="E450" s="195" t="s">
        <v>28</v>
      </c>
      <c r="F450" s="196" t="s">
        <v>1401</v>
      </c>
      <c r="G450" s="193"/>
      <c r="H450" s="197">
        <v>63.646000000000001</v>
      </c>
      <c r="I450" s="198"/>
      <c r="J450" s="193"/>
      <c r="K450" s="193"/>
      <c r="L450" s="199"/>
      <c r="M450" s="200"/>
      <c r="N450" s="201"/>
      <c r="O450" s="201"/>
      <c r="P450" s="201"/>
      <c r="Q450" s="201"/>
      <c r="R450" s="201"/>
      <c r="S450" s="201"/>
      <c r="T450" s="202"/>
      <c r="AT450" s="203" t="s">
        <v>173</v>
      </c>
      <c r="AU450" s="203" t="s">
        <v>87</v>
      </c>
      <c r="AV450" s="13" t="s">
        <v>87</v>
      </c>
      <c r="AW450" s="13" t="s">
        <v>36</v>
      </c>
      <c r="AX450" s="13" t="s">
        <v>84</v>
      </c>
      <c r="AY450" s="203" t="s">
        <v>162</v>
      </c>
    </row>
    <row r="451" spans="1:65" s="2" customFormat="1" ht="34.799999999999997" customHeight="1">
      <c r="A451" s="35"/>
      <c r="B451" s="36"/>
      <c r="C451" s="174" t="s">
        <v>719</v>
      </c>
      <c r="D451" s="174" t="s">
        <v>164</v>
      </c>
      <c r="E451" s="175" t="s">
        <v>1098</v>
      </c>
      <c r="F451" s="176" t="s">
        <v>195</v>
      </c>
      <c r="G451" s="177" t="s">
        <v>196</v>
      </c>
      <c r="H451" s="178">
        <v>194.90899999999999</v>
      </c>
      <c r="I451" s="179"/>
      <c r="J451" s="180">
        <f>ROUND(I451*H451,2)</f>
        <v>0</v>
      </c>
      <c r="K451" s="176" t="s">
        <v>28</v>
      </c>
      <c r="L451" s="40"/>
      <c r="M451" s="181" t="s">
        <v>28</v>
      </c>
      <c r="N451" s="182" t="s">
        <v>47</v>
      </c>
      <c r="O451" s="65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5" t="s">
        <v>169</v>
      </c>
      <c r="AT451" s="185" t="s">
        <v>164</v>
      </c>
      <c r="AU451" s="185" t="s">
        <v>87</v>
      </c>
      <c r="AY451" s="18" t="s">
        <v>162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8" t="s">
        <v>84</v>
      </c>
      <c r="BK451" s="186">
        <f>ROUND(I451*H451,2)</f>
        <v>0</v>
      </c>
      <c r="BL451" s="18" t="s">
        <v>169</v>
      </c>
      <c r="BM451" s="185" t="s">
        <v>1407</v>
      </c>
    </row>
    <row r="452" spans="1:65" s="13" customFormat="1" ht="10.199999999999999">
      <c r="B452" s="192"/>
      <c r="C452" s="193"/>
      <c r="D452" s="194" t="s">
        <v>173</v>
      </c>
      <c r="E452" s="195" t="s">
        <v>28</v>
      </c>
      <c r="F452" s="196" t="s">
        <v>1408</v>
      </c>
      <c r="G452" s="193"/>
      <c r="H452" s="197">
        <v>194.90899999999999</v>
      </c>
      <c r="I452" s="198"/>
      <c r="J452" s="193"/>
      <c r="K452" s="193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173</v>
      </c>
      <c r="AU452" s="203" t="s">
        <v>87</v>
      </c>
      <c r="AV452" s="13" t="s">
        <v>87</v>
      </c>
      <c r="AW452" s="13" t="s">
        <v>36</v>
      </c>
      <c r="AX452" s="13" t="s">
        <v>84</v>
      </c>
      <c r="AY452" s="203" t="s">
        <v>162</v>
      </c>
    </row>
    <row r="453" spans="1:65" s="12" customFormat="1" ht="22.8" customHeight="1">
      <c r="B453" s="158"/>
      <c r="C453" s="159"/>
      <c r="D453" s="160" t="s">
        <v>75</v>
      </c>
      <c r="E453" s="172" t="s">
        <v>303</v>
      </c>
      <c r="F453" s="172" t="s">
        <v>304</v>
      </c>
      <c r="G453" s="159"/>
      <c r="H453" s="159"/>
      <c r="I453" s="162"/>
      <c r="J453" s="173">
        <f>BK453</f>
        <v>0</v>
      </c>
      <c r="K453" s="159"/>
      <c r="L453" s="164"/>
      <c r="M453" s="165"/>
      <c r="N453" s="166"/>
      <c r="O453" s="166"/>
      <c r="P453" s="167">
        <f>SUM(P454:P455)</f>
        <v>0</v>
      </c>
      <c r="Q453" s="166"/>
      <c r="R453" s="167">
        <f>SUM(R454:R455)</f>
        <v>0</v>
      </c>
      <c r="S453" s="166"/>
      <c r="T453" s="168">
        <f>SUM(T454:T455)</f>
        <v>0</v>
      </c>
      <c r="AR453" s="169" t="s">
        <v>84</v>
      </c>
      <c r="AT453" s="170" t="s">
        <v>75</v>
      </c>
      <c r="AU453" s="170" t="s">
        <v>84</v>
      </c>
      <c r="AY453" s="169" t="s">
        <v>162</v>
      </c>
      <c r="BK453" s="171">
        <f>SUM(BK454:BK455)</f>
        <v>0</v>
      </c>
    </row>
    <row r="454" spans="1:65" s="2" customFormat="1" ht="34.799999999999997" customHeight="1">
      <c r="A454" s="35"/>
      <c r="B454" s="36"/>
      <c r="C454" s="174" t="s">
        <v>1081</v>
      </c>
      <c r="D454" s="174" t="s">
        <v>164</v>
      </c>
      <c r="E454" s="175" t="s">
        <v>1101</v>
      </c>
      <c r="F454" s="176" t="s">
        <v>1102</v>
      </c>
      <c r="G454" s="177" t="s">
        <v>196</v>
      </c>
      <c r="H454" s="178">
        <v>270.214</v>
      </c>
      <c r="I454" s="179"/>
      <c r="J454" s="180">
        <f>ROUND(I454*H454,2)</f>
        <v>0</v>
      </c>
      <c r="K454" s="176" t="s">
        <v>168</v>
      </c>
      <c r="L454" s="40"/>
      <c r="M454" s="181" t="s">
        <v>28</v>
      </c>
      <c r="N454" s="182" t="s">
        <v>47</v>
      </c>
      <c r="O454" s="65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169</v>
      </c>
      <c r="AT454" s="185" t="s">
        <v>164</v>
      </c>
      <c r="AU454" s="185" t="s">
        <v>87</v>
      </c>
      <c r="AY454" s="18" t="s">
        <v>162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84</v>
      </c>
      <c r="BK454" s="186">
        <f>ROUND(I454*H454,2)</f>
        <v>0</v>
      </c>
      <c r="BL454" s="18" t="s">
        <v>169</v>
      </c>
      <c r="BM454" s="185" t="s">
        <v>1409</v>
      </c>
    </row>
    <row r="455" spans="1:65" s="2" customFormat="1" ht="10.199999999999999">
      <c r="A455" s="35"/>
      <c r="B455" s="36"/>
      <c r="C455" s="37"/>
      <c r="D455" s="187" t="s">
        <v>171</v>
      </c>
      <c r="E455" s="37"/>
      <c r="F455" s="188" t="s">
        <v>1104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171</v>
      </c>
      <c r="AU455" s="18" t="s">
        <v>87</v>
      </c>
    </row>
    <row r="456" spans="1:65" s="12" customFormat="1" ht="25.95" customHeight="1">
      <c r="B456" s="158"/>
      <c r="C456" s="159"/>
      <c r="D456" s="160" t="s">
        <v>75</v>
      </c>
      <c r="E456" s="161" t="s">
        <v>1105</v>
      </c>
      <c r="F456" s="161" t="s">
        <v>1106</v>
      </c>
      <c r="G456" s="159"/>
      <c r="H456" s="159"/>
      <c r="I456" s="162"/>
      <c r="J456" s="163">
        <f>BK456</f>
        <v>0</v>
      </c>
      <c r="K456" s="159"/>
      <c r="L456" s="164"/>
      <c r="M456" s="165"/>
      <c r="N456" s="166"/>
      <c r="O456" s="166"/>
      <c r="P456" s="167">
        <f>P457+P462+P471</f>
        <v>0</v>
      </c>
      <c r="Q456" s="166"/>
      <c r="R456" s="167">
        <f>R457+R462+R471</f>
        <v>0</v>
      </c>
      <c r="S456" s="166"/>
      <c r="T456" s="168">
        <f>T457+T462+T471</f>
        <v>0</v>
      </c>
      <c r="AR456" s="169" t="s">
        <v>193</v>
      </c>
      <c r="AT456" s="170" t="s">
        <v>75</v>
      </c>
      <c r="AU456" s="170" t="s">
        <v>76</v>
      </c>
      <c r="AY456" s="169" t="s">
        <v>162</v>
      </c>
      <c r="BK456" s="171">
        <f>BK457+BK462+BK471</f>
        <v>0</v>
      </c>
    </row>
    <row r="457" spans="1:65" s="12" customFormat="1" ht="22.8" customHeight="1">
      <c r="B457" s="158"/>
      <c r="C457" s="159"/>
      <c r="D457" s="160" t="s">
        <v>75</v>
      </c>
      <c r="E457" s="172" t="s">
        <v>1107</v>
      </c>
      <c r="F457" s="172" t="s">
        <v>1108</v>
      </c>
      <c r="G457" s="159"/>
      <c r="H457" s="159"/>
      <c r="I457" s="162"/>
      <c r="J457" s="173">
        <f>BK457</f>
        <v>0</v>
      </c>
      <c r="K457" s="159"/>
      <c r="L457" s="164"/>
      <c r="M457" s="165"/>
      <c r="N457" s="166"/>
      <c r="O457" s="166"/>
      <c r="P457" s="167">
        <f>SUM(P458:P461)</f>
        <v>0</v>
      </c>
      <c r="Q457" s="166"/>
      <c r="R457" s="167">
        <f>SUM(R458:R461)</f>
        <v>0</v>
      </c>
      <c r="S457" s="166"/>
      <c r="T457" s="168">
        <f>SUM(T458:T461)</f>
        <v>0</v>
      </c>
      <c r="AR457" s="169" t="s">
        <v>193</v>
      </c>
      <c r="AT457" s="170" t="s">
        <v>75</v>
      </c>
      <c r="AU457" s="170" t="s">
        <v>84</v>
      </c>
      <c r="AY457" s="169" t="s">
        <v>162</v>
      </c>
      <c r="BK457" s="171">
        <f>SUM(BK458:BK461)</f>
        <v>0</v>
      </c>
    </row>
    <row r="458" spans="1:65" s="2" customFormat="1" ht="22.2" customHeight="1">
      <c r="A458" s="35"/>
      <c r="B458" s="36"/>
      <c r="C458" s="174" t="s">
        <v>1085</v>
      </c>
      <c r="D458" s="174" t="s">
        <v>164</v>
      </c>
      <c r="E458" s="175" t="s">
        <v>1110</v>
      </c>
      <c r="F458" s="176" t="s">
        <v>1111</v>
      </c>
      <c r="G458" s="177" t="s">
        <v>1112</v>
      </c>
      <c r="H458" s="178">
        <v>1</v>
      </c>
      <c r="I458" s="179"/>
      <c r="J458" s="180">
        <f>ROUND(I458*H458,2)</f>
        <v>0</v>
      </c>
      <c r="K458" s="176" t="s">
        <v>28</v>
      </c>
      <c r="L458" s="40"/>
      <c r="M458" s="181" t="s">
        <v>28</v>
      </c>
      <c r="N458" s="182" t="s">
        <v>47</v>
      </c>
      <c r="O458" s="65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1113</v>
      </c>
      <c r="AT458" s="185" t="s">
        <v>164</v>
      </c>
      <c r="AU458" s="185" t="s">
        <v>87</v>
      </c>
      <c r="AY458" s="18" t="s">
        <v>162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84</v>
      </c>
      <c r="BK458" s="186">
        <f>ROUND(I458*H458,2)</f>
        <v>0</v>
      </c>
      <c r="BL458" s="18" t="s">
        <v>1113</v>
      </c>
      <c r="BM458" s="185" t="s">
        <v>1410</v>
      </c>
    </row>
    <row r="459" spans="1:65" s="13" customFormat="1" ht="10.199999999999999">
      <c r="B459" s="192"/>
      <c r="C459" s="193"/>
      <c r="D459" s="194" t="s">
        <v>173</v>
      </c>
      <c r="E459" s="195" t="s">
        <v>28</v>
      </c>
      <c r="F459" s="196" t="s">
        <v>84</v>
      </c>
      <c r="G459" s="193"/>
      <c r="H459" s="197">
        <v>1</v>
      </c>
      <c r="I459" s="198"/>
      <c r="J459" s="193"/>
      <c r="K459" s="193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173</v>
      </c>
      <c r="AU459" s="203" t="s">
        <v>87</v>
      </c>
      <c r="AV459" s="13" t="s">
        <v>87</v>
      </c>
      <c r="AW459" s="13" t="s">
        <v>36</v>
      </c>
      <c r="AX459" s="13" t="s">
        <v>84</v>
      </c>
      <c r="AY459" s="203" t="s">
        <v>162</v>
      </c>
    </row>
    <row r="460" spans="1:65" s="2" customFormat="1" ht="14.4" customHeight="1">
      <c r="A460" s="35"/>
      <c r="B460" s="36"/>
      <c r="C460" s="174" t="s">
        <v>1089</v>
      </c>
      <c r="D460" s="174" t="s">
        <v>164</v>
      </c>
      <c r="E460" s="175" t="s">
        <v>1116</v>
      </c>
      <c r="F460" s="176" t="s">
        <v>1117</v>
      </c>
      <c r="G460" s="177" t="s">
        <v>1112</v>
      </c>
      <c r="H460" s="178">
        <v>1</v>
      </c>
      <c r="I460" s="179"/>
      <c r="J460" s="180">
        <f>ROUND(I460*H460,2)</f>
        <v>0</v>
      </c>
      <c r="K460" s="176" t="s">
        <v>28</v>
      </c>
      <c r="L460" s="40"/>
      <c r="M460" s="181" t="s">
        <v>28</v>
      </c>
      <c r="N460" s="182" t="s">
        <v>47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1113</v>
      </c>
      <c r="AT460" s="185" t="s">
        <v>164</v>
      </c>
      <c r="AU460" s="185" t="s">
        <v>87</v>
      </c>
      <c r="AY460" s="18" t="s">
        <v>162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84</v>
      </c>
      <c r="BK460" s="186">
        <f>ROUND(I460*H460,2)</f>
        <v>0</v>
      </c>
      <c r="BL460" s="18" t="s">
        <v>1113</v>
      </c>
      <c r="BM460" s="185" t="s">
        <v>1411</v>
      </c>
    </row>
    <row r="461" spans="1:65" s="13" customFormat="1" ht="10.199999999999999">
      <c r="B461" s="192"/>
      <c r="C461" s="193"/>
      <c r="D461" s="194" t="s">
        <v>173</v>
      </c>
      <c r="E461" s="195" t="s">
        <v>28</v>
      </c>
      <c r="F461" s="196" t="s">
        <v>84</v>
      </c>
      <c r="G461" s="193"/>
      <c r="H461" s="197">
        <v>1</v>
      </c>
      <c r="I461" s="198"/>
      <c r="J461" s="193"/>
      <c r="K461" s="193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173</v>
      </c>
      <c r="AU461" s="203" t="s">
        <v>87</v>
      </c>
      <c r="AV461" s="13" t="s">
        <v>87</v>
      </c>
      <c r="AW461" s="13" t="s">
        <v>36</v>
      </c>
      <c r="AX461" s="13" t="s">
        <v>84</v>
      </c>
      <c r="AY461" s="203" t="s">
        <v>162</v>
      </c>
    </row>
    <row r="462" spans="1:65" s="12" customFormat="1" ht="22.8" customHeight="1">
      <c r="B462" s="158"/>
      <c r="C462" s="159"/>
      <c r="D462" s="160" t="s">
        <v>75</v>
      </c>
      <c r="E462" s="172" t="s">
        <v>1119</v>
      </c>
      <c r="F462" s="172" t="s">
        <v>1120</v>
      </c>
      <c r="G462" s="159"/>
      <c r="H462" s="159"/>
      <c r="I462" s="162"/>
      <c r="J462" s="173">
        <f>BK462</f>
        <v>0</v>
      </c>
      <c r="K462" s="159"/>
      <c r="L462" s="164"/>
      <c r="M462" s="165"/>
      <c r="N462" s="166"/>
      <c r="O462" s="166"/>
      <c r="P462" s="167">
        <f>SUM(P463:P470)</f>
        <v>0</v>
      </c>
      <c r="Q462" s="166"/>
      <c r="R462" s="167">
        <f>SUM(R463:R470)</f>
        <v>0</v>
      </c>
      <c r="S462" s="166"/>
      <c r="T462" s="168">
        <f>SUM(T463:T470)</f>
        <v>0</v>
      </c>
      <c r="AR462" s="169" t="s">
        <v>193</v>
      </c>
      <c r="AT462" s="170" t="s">
        <v>75</v>
      </c>
      <c r="AU462" s="170" t="s">
        <v>84</v>
      </c>
      <c r="AY462" s="169" t="s">
        <v>162</v>
      </c>
      <c r="BK462" s="171">
        <f>SUM(BK463:BK470)</f>
        <v>0</v>
      </c>
    </row>
    <row r="463" spans="1:65" s="2" customFormat="1" ht="34.799999999999997" customHeight="1">
      <c r="A463" s="35"/>
      <c r="B463" s="36"/>
      <c r="C463" s="174" t="s">
        <v>1097</v>
      </c>
      <c r="D463" s="174" t="s">
        <v>164</v>
      </c>
      <c r="E463" s="175" t="s">
        <v>1122</v>
      </c>
      <c r="F463" s="176" t="s">
        <v>1123</v>
      </c>
      <c r="G463" s="177" t="s">
        <v>1112</v>
      </c>
      <c r="H463" s="178">
        <v>1</v>
      </c>
      <c r="I463" s="179"/>
      <c r="J463" s="180">
        <f>ROUND(I463*H463,2)</f>
        <v>0</v>
      </c>
      <c r="K463" s="176" t="s">
        <v>28</v>
      </c>
      <c r="L463" s="40"/>
      <c r="M463" s="181" t="s">
        <v>28</v>
      </c>
      <c r="N463" s="182" t="s">
        <v>47</v>
      </c>
      <c r="O463" s="65"/>
      <c r="P463" s="183">
        <f>O463*H463</f>
        <v>0</v>
      </c>
      <c r="Q463" s="183">
        <v>0</v>
      </c>
      <c r="R463" s="183">
        <f>Q463*H463</f>
        <v>0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1113</v>
      </c>
      <c r="AT463" s="185" t="s">
        <v>164</v>
      </c>
      <c r="AU463" s="185" t="s">
        <v>87</v>
      </c>
      <c r="AY463" s="18" t="s">
        <v>162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84</v>
      </c>
      <c r="BK463" s="186">
        <f>ROUND(I463*H463,2)</f>
        <v>0</v>
      </c>
      <c r="BL463" s="18" t="s">
        <v>1113</v>
      </c>
      <c r="BM463" s="185" t="s">
        <v>1412</v>
      </c>
    </row>
    <row r="464" spans="1:65" s="13" customFormat="1" ht="10.199999999999999">
      <c r="B464" s="192"/>
      <c r="C464" s="193"/>
      <c r="D464" s="194" t="s">
        <v>173</v>
      </c>
      <c r="E464" s="195" t="s">
        <v>28</v>
      </c>
      <c r="F464" s="196" t="s">
        <v>84</v>
      </c>
      <c r="G464" s="193"/>
      <c r="H464" s="197">
        <v>1</v>
      </c>
      <c r="I464" s="198"/>
      <c r="J464" s="193"/>
      <c r="K464" s="193"/>
      <c r="L464" s="199"/>
      <c r="M464" s="200"/>
      <c r="N464" s="201"/>
      <c r="O464" s="201"/>
      <c r="P464" s="201"/>
      <c r="Q464" s="201"/>
      <c r="R464" s="201"/>
      <c r="S464" s="201"/>
      <c r="T464" s="202"/>
      <c r="AT464" s="203" t="s">
        <v>173</v>
      </c>
      <c r="AU464" s="203" t="s">
        <v>87</v>
      </c>
      <c r="AV464" s="13" t="s">
        <v>87</v>
      </c>
      <c r="AW464" s="13" t="s">
        <v>36</v>
      </c>
      <c r="AX464" s="13" t="s">
        <v>84</v>
      </c>
      <c r="AY464" s="203" t="s">
        <v>162</v>
      </c>
    </row>
    <row r="465" spans="1:65" s="2" customFormat="1" ht="14.4" customHeight="1">
      <c r="A465" s="35"/>
      <c r="B465" s="36"/>
      <c r="C465" s="174" t="s">
        <v>1100</v>
      </c>
      <c r="D465" s="174" t="s">
        <v>164</v>
      </c>
      <c r="E465" s="175" t="s">
        <v>1126</v>
      </c>
      <c r="F465" s="176" t="s">
        <v>1127</v>
      </c>
      <c r="G465" s="177" t="s">
        <v>1112</v>
      </c>
      <c r="H465" s="178">
        <v>1</v>
      </c>
      <c r="I465" s="179"/>
      <c r="J465" s="180">
        <f>ROUND(I465*H465,2)</f>
        <v>0</v>
      </c>
      <c r="K465" s="176" t="s">
        <v>28</v>
      </c>
      <c r="L465" s="40"/>
      <c r="M465" s="181" t="s">
        <v>28</v>
      </c>
      <c r="N465" s="182" t="s">
        <v>47</v>
      </c>
      <c r="O465" s="65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5" t="s">
        <v>1113</v>
      </c>
      <c r="AT465" s="185" t="s">
        <v>164</v>
      </c>
      <c r="AU465" s="185" t="s">
        <v>87</v>
      </c>
      <c r="AY465" s="18" t="s">
        <v>162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8" t="s">
        <v>84</v>
      </c>
      <c r="BK465" s="186">
        <f>ROUND(I465*H465,2)</f>
        <v>0</v>
      </c>
      <c r="BL465" s="18" t="s">
        <v>1113</v>
      </c>
      <c r="BM465" s="185" t="s">
        <v>1413</v>
      </c>
    </row>
    <row r="466" spans="1:65" s="13" customFormat="1" ht="10.199999999999999">
      <c r="B466" s="192"/>
      <c r="C466" s="193"/>
      <c r="D466" s="194" t="s">
        <v>173</v>
      </c>
      <c r="E466" s="195" t="s">
        <v>28</v>
      </c>
      <c r="F466" s="196" t="s">
        <v>84</v>
      </c>
      <c r="G466" s="193"/>
      <c r="H466" s="197">
        <v>1</v>
      </c>
      <c r="I466" s="198"/>
      <c r="J466" s="193"/>
      <c r="K466" s="193"/>
      <c r="L466" s="199"/>
      <c r="M466" s="200"/>
      <c r="N466" s="201"/>
      <c r="O466" s="201"/>
      <c r="P466" s="201"/>
      <c r="Q466" s="201"/>
      <c r="R466" s="201"/>
      <c r="S466" s="201"/>
      <c r="T466" s="202"/>
      <c r="AT466" s="203" t="s">
        <v>173</v>
      </c>
      <c r="AU466" s="203" t="s">
        <v>87</v>
      </c>
      <c r="AV466" s="13" t="s">
        <v>87</v>
      </c>
      <c r="AW466" s="13" t="s">
        <v>36</v>
      </c>
      <c r="AX466" s="13" t="s">
        <v>84</v>
      </c>
      <c r="AY466" s="203" t="s">
        <v>162</v>
      </c>
    </row>
    <row r="467" spans="1:65" s="2" customFormat="1" ht="22.2" customHeight="1">
      <c r="A467" s="35"/>
      <c r="B467" s="36"/>
      <c r="C467" s="174" t="s">
        <v>1109</v>
      </c>
      <c r="D467" s="174" t="s">
        <v>164</v>
      </c>
      <c r="E467" s="175" t="s">
        <v>1414</v>
      </c>
      <c r="F467" s="176" t="s">
        <v>1415</v>
      </c>
      <c r="G467" s="177" t="s">
        <v>1112</v>
      </c>
      <c r="H467" s="178">
        <v>1</v>
      </c>
      <c r="I467" s="179"/>
      <c r="J467" s="180">
        <f>ROUND(I467*H467,2)</f>
        <v>0</v>
      </c>
      <c r="K467" s="176" t="s">
        <v>28</v>
      </c>
      <c r="L467" s="40"/>
      <c r="M467" s="181" t="s">
        <v>28</v>
      </c>
      <c r="N467" s="182" t="s">
        <v>47</v>
      </c>
      <c r="O467" s="65"/>
      <c r="P467" s="183">
        <f>O467*H467</f>
        <v>0</v>
      </c>
      <c r="Q467" s="183">
        <v>0</v>
      </c>
      <c r="R467" s="183">
        <f>Q467*H467</f>
        <v>0</v>
      </c>
      <c r="S467" s="183">
        <v>0</v>
      </c>
      <c r="T467" s="18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5" t="s">
        <v>1113</v>
      </c>
      <c r="AT467" s="185" t="s">
        <v>164</v>
      </c>
      <c r="AU467" s="185" t="s">
        <v>87</v>
      </c>
      <c r="AY467" s="18" t="s">
        <v>162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8" t="s">
        <v>84</v>
      </c>
      <c r="BK467" s="186">
        <f>ROUND(I467*H467,2)</f>
        <v>0</v>
      </c>
      <c r="BL467" s="18" t="s">
        <v>1113</v>
      </c>
      <c r="BM467" s="185" t="s">
        <v>1416</v>
      </c>
    </row>
    <row r="468" spans="1:65" s="13" customFormat="1" ht="10.199999999999999">
      <c r="B468" s="192"/>
      <c r="C468" s="193"/>
      <c r="D468" s="194" t="s">
        <v>173</v>
      </c>
      <c r="E468" s="195" t="s">
        <v>28</v>
      </c>
      <c r="F468" s="196" t="s">
        <v>84</v>
      </c>
      <c r="G468" s="193"/>
      <c r="H468" s="197">
        <v>1</v>
      </c>
      <c r="I468" s="198"/>
      <c r="J468" s="193"/>
      <c r="K468" s="193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173</v>
      </c>
      <c r="AU468" s="203" t="s">
        <v>87</v>
      </c>
      <c r="AV468" s="13" t="s">
        <v>87</v>
      </c>
      <c r="AW468" s="13" t="s">
        <v>36</v>
      </c>
      <c r="AX468" s="13" t="s">
        <v>84</v>
      </c>
      <c r="AY468" s="203" t="s">
        <v>162</v>
      </c>
    </row>
    <row r="469" spans="1:65" s="2" customFormat="1" ht="22.2" customHeight="1">
      <c r="A469" s="35"/>
      <c r="B469" s="36"/>
      <c r="C469" s="174" t="s">
        <v>1115</v>
      </c>
      <c r="D469" s="174" t="s">
        <v>164</v>
      </c>
      <c r="E469" s="175" t="s">
        <v>1130</v>
      </c>
      <c r="F469" s="176" t="s">
        <v>1131</v>
      </c>
      <c r="G469" s="177" t="s">
        <v>1112</v>
      </c>
      <c r="H469" s="178">
        <v>1</v>
      </c>
      <c r="I469" s="179"/>
      <c r="J469" s="180">
        <f>ROUND(I469*H469,2)</f>
        <v>0</v>
      </c>
      <c r="K469" s="176" t="s">
        <v>28</v>
      </c>
      <c r="L469" s="40"/>
      <c r="M469" s="181" t="s">
        <v>28</v>
      </c>
      <c r="N469" s="182" t="s">
        <v>47</v>
      </c>
      <c r="O469" s="65"/>
      <c r="P469" s="183">
        <f>O469*H469</f>
        <v>0</v>
      </c>
      <c r="Q469" s="183">
        <v>0</v>
      </c>
      <c r="R469" s="183">
        <f>Q469*H469</f>
        <v>0</v>
      </c>
      <c r="S469" s="183">
        <v>0</v>
      </c>
      <c r="T469" s="18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5" t="s">
        <v>1113</v>
      </c>
      <c r="AT469" s="185" t="s">
        <v>164</v>
      </c>
      <c r="AU469" s="185" t="s">
        <v>87</v>
      </c>
      <c r="AY469" s="18" t="s">
        <v>162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8" t="s">
        <v>84</v>
      </c>
      <c r="BK469" s="186">
        <f>ROUND(I469*H469,2)</f>
        <v>0</v>
      </c>
      <c r="BL469" s="18" t="s">
        <v>1113</v>
      </c>
      <c r="BM469" s="185" t="s">
        <v>1417</v>
      </c>
    </row>
    <row r="470" spans="1:65" s="13" customFormat="1" ht="10.199999999999999">
      <c r="B470" s="192"/>
      <c r="C470" s="193"/>
      <c r="D470" s="194" t="s">
        <v>173</v>
      </c>
      <c r="E470" s="195" t="s">
        <v>28</v>
      </c>
      <c r="F470" s="196" t="s">
        <v>84</v>
      </c>
      <c r="G470" s="193"/>
      <c r="H470" s="197">
        <v>1</v>
      </c>
      <c r="I470" s="198"/>
      <c r="J470" s="193"/>
      <c r="K470" s="193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173</v>
      </c>
      <c r="AU470" s="203" t="s">
        <v>87</v>
      </c>
      <c r="AV470" s="13" t="s">
        <v>87</v>
      </c>
      <c r="AW470" s="13" t="s">
        <v>36</v>
      </c>
      <c r="AX470" s="13" t="s">
        <v>84</v>
      </c>
      <c r="AY470" s="203" t="s">
        <v>162</v>
      </c>
    </row>
    <row r="471" spans="1:65" s="12" customFormat="1" ht="22.8" customHeight="1">
      <c r="B471" s="158"/>
      <c r="C471" s="159"/>
      <c r="D471" s="160" t="s">
        <v>75</v>
      </c>
      <c r="E471" s="172" t="s">
        <v>1133</v>
      </c>
      <c r="F471" s="172" t="s">
        <v>1134</v>
      </c>
      <c r="G471" s="159"/>
      <c r="H471" s="159"/>
      <c r="I471" s="162"/>
      <c r="J471" s="173">
        <f>BK471</f>
        <v>0</v>
      </c>
      <c r="K471" s="159"/>
      <c r="L471" s="164"/>
      <c r="M471" s="165"/>
      <c r="N471" s="166"/>
      <c r="O471" s="166"/>
      <c r="P471" s="167">
        <f>SUM(P472:P477)</f>
        <v>0</v>
      </c>
      <c r="Q471" s="166"/>
      <c r="R471" s="167">
        <f>SUM(R472:R477)</f>
        <v>0</v>
      </c>
      <c r="S471" s="166"/>
      <c r="T471" s="168">
        <f>SUM(T472:T477)</f>
        <v>0</v>
      </c>
      <c r="AR471" s="169" t="s">
        <v>193</v>
      </c>
      <c r="AT471" s="170" t="s">
        <v>75</v>
      </c>
      <c r="AU471" s="170" t="s">
        <v>84</v>
      </c>
      <c r="AY471" s="169" t="s">
        <v>162</v>
      </c>
      <c r="BK471" s="171">
        <f>SUM(BK472:BK477)</f>
        <v>0</v>
      </c>
    </row>
    <row r="472" spans="1:65" s="2" customFormat="1" ht="30" customHeight="1">
      <c r="A472" s="35"/>
      <c r="B472" s="36"/>
      <c r="C472" s="174" t="s">
        <v>1121</v>
      </c>
      <c r="D472" s="174" t="s">
        <v>164</v>
      </c>
      <c r="E472" s="175" t="s">
        <v>1136</v>
      </c>
      <c r="F472" s="176" t="s">
        <v>1137</v>
      </c>
      <c r="G472" s="177" t="s">
        <v>1112</v>
      </c>
      <c r="H472" s="178">
        <v>1</v>
      </c>
      <c r="I472" s="179"/>
      <c r="J472" s="180">
        <f>ROUND(I472*H472,2)</f>
        <v>0</v>
      </c>
      <c r="K472" s="176" t="s">
        <v>28</v>
      </c>
      <c r="L472" s="40"/>
      <c r="M472" s="181" t="s">
        <v>28</v>
      </c>
      <c r="N472" s="182" t="s">
        <v>47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1113</v>
      </c>
      <c r="AT472" s="185" t="s">
        <v>164</v>
      </c>
      <c r="AU472" s="185" t="s">
        <v>87</v>
      </c>
      <c r="AY472" s="18" t="s">
        <v>162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84</v>
      </c>
      <c r="BK472" s="186">
        <f>ROUND(I472*H472,2)</f>
        <v>0</v>
      </c>
      <c r="BL472" s="18" t="s">
        <v>1113</v>
      </c>
      <c r="BM472" s="185" t="s">
        <v>1418</v>
      </c>
    </row>
    <row r="473" spans="1:65" s="13" customFormat="1" ht="10.199999999999999">
      <c r="B473" s="192"/>
      <c r="C473" s="193"/>
      <c r="D473" s="194" t="s">
        <v>173</v>
      </c>
      <c r="E473" s="195" t="s">
        <v>28</v>
      </c>
      <c r="F473" s="196" t="s">
        <v>84</v>
      </c>
      <c r="G473" s="193"/>
      <c r="H473" s="197">
        <v>1</v>
      </c>
      <c r="I473" s="198"/>
      <c r="J473" s="193"/>
      <c r="K473" s="193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173</v>
      </c>
      <c r="AU473" s="203" t="s">
        <v>87</v>
      </c>
      <c r="AV473" s="13" t="s">
        <v>87</v>
      </c>
      <c r="AW473" s="13" t="s">
        <v>36</v>
      </c>
      <c r="AX473" s="13" t="s">
        <v>84</v>
      </c>
      <c r="AY473" s="203" t="s">
        <v>162</v>
      </c>
    </row>
    <row r="474" spans="1:65" s="2" customFormat="1" ht="14.4" customHeight="1">
      <c r="A474" s="35"/>
      <c r="B474" s="36"/>
      <c r="C474" s="174" t="s">
        <v>1125</v>
      </c>
      <c r="D474" s="174" t="s">
        <v>164</v>
      </c>
      <c r="E474" s="175" t="s">
        <v>1140</v>
      </c>
      <c r="F474" s="176" t="s">
        <v>1141</v>
      </c>
      <c r="G474" s="177" t="s">
        <v>1112</v>
      </c>
      <c r="H474" s="178">
        <v>2</v>
      </c>
      <c r="I474" s="179"/>
      <c r="J474" s="180">
        <f>ROUND(I474*H474,2)</f>
        <v>0</v>
      </c>
      <c r="K474" s="176" t="s">
        <v>28</v>
      </c>
      <c r="L474" s="40"/>
      <c r="M474" s="181" t="s">
        <v>28</v>
      </c>
      <c r="N474" s="182" t="s">
        <v>47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1113</v>
      </c>
      <c r="AT474" s="185" t="s">
        <v>164</v>
      </c>
      <c r="AU474" s="185" t="s">
        <v>87</v>
      </c>
      <c r="AY474" s="18" t="s">
        <v>162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84</v>
      </c>
      <c r="BK474" s="186">
        <f>ROUND(I474*H474,2)</f>
        <v>0</v>
      </c>
      <c r="BL474" s="18" t="s">
        <v>1113</v>
      </c>
      <c r="BM474" s="185" t="s">
        <v>1419</v>
      </c>
    </row>
    <row r="475" spans="1:65" s="13" customFormat="1" ht="10.199999999999999">
      <c r="B475" s="192"/>
      <c r="C475" s="193"/>
      <c r="D475" s="194" t="s">
        <v>173</v>
      </c>
      <c r="E475" s="195" t="s">
        <v>28</v>
      </c>
      <c r="F475" s="196" t="s">
        <v>87</v>
      </c>
      <c r="G475" s="193"/>
      <c r="H475" s="197">
        <v>2</v>
      </c>
      <c r="I475" s="198"/>
      <c r="J475" s="193"/>
      <c r="K475" s="193"/>
      <c r="L475" s="199"/>
      <c r="M475" s="200"/>
      <c r="N475" s="201"/>
      <c r="O475" s="201"/>
      <c r="P475" s="201"/>
      <c r="Q475" s="201"/>
      <c r="R475" s="201"/>
      <c r="S475" s="201"/>
      <c r="T475" s="202"/>
      <c r="AT475" s="203" t="s">
        <v>173</v>
      </c>
      <c r="AU475" s="203" t="s">
        <v>87</v>
      </c>
      <c r="AV475" s="13" t="s">
        <v>87</v>
      </c>
      <c r="AW475" s="13" t="s">
        <v>36</v>
      </c>
      <c r="AX475" s="13" t="s">
        <v>84</v>
      </c>
      <c r="AY475" s="203" t="s">
        <v>162</v>
      </c>
    </row>
    <row r="476" spans="1:65" s="2" customFormat="1" ht="14.4" customHeight="1">
      <c r="A476" s="35"/>
      <c r="B476" s="36"/>
      <c r="C476" s="174" t="s">
        <v>1129</v>
      </c>
      <c r="D476" s="174" t="s">
        <v>164</v>
      </c>
      <c r="E476" s="175" t="s">
        <v>1144</v>
      </c>
      <c r="F476" s="176" t="s">
        <v>1145</v>
      </c>
      <c r="G476" s="177" t="s">
        <v>1112</v>
      </c>
      <c r="H476" s="178">
        <v>1</v>
      </c>
      <c r="I476" s="179"/>
      <c r="J476" s="180">
        <f>ROUND(I476*H476,2)</f>
        <v>0</v>
      </c>
      <c r="K476" s="176" t="s">
        <v>28</v>
      </c>
      <c r="L476" s="40"/>
      <c r="M476" s="181" t="s">
        <v>28</v>
      </c>
      <c r="N476" s="182" t="s">
        <v>47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1113</v>
      </c>
      <c r="AT476" s="185" t="s">
        <v>164</v>
      </c>
      <c r="AU476" s="185" t="s">
        <v>87</v>
      </c>
      <c r="AY476" s="18" t="s">
        <v>162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84</v>
      </c>
      <c r="BK476" s="186">
        <f>ROUND(I476*H476,2)</f>
        <v>0</v>
      </c>
      <c r="BL476" s="18" t="s">
        <v>1113</v>
      </c>
      <c r="BM476" s="185" t="s">
        <v>1420</v>
      </c>
    </row>
    <row r="477" spans="1:65" s="13" customFormat="1" ht="10.199999999999999">
      <c r="B477" s="192"/>
      <c r="C477" s="193"/>
      <c r="D477" s="194" t="s">
        <v>173</v>
      </c>
      <c r="E477" s="195" t="s">
        <v>28</v>
      </c>
      <c r="F477" s="196" t="s">
        <v>84</v>
      </c>
      <c r="G477" s="193"/>
      <c r="H477" s="197">
        <v>1</v>
      </c>
      <c r="I477" s="198"/>
      <c r="J477" s="193"/>
      <c r="K477" s="193"/>
      <c r="L477" s="199"/>
      <c r="M477" s="236"/>
      <c r="N477" s="237"/>
      <c r="O477" s="237"/>
      <c r="P477" s="237"/>
      <c r="Q477" s="237"/>
      <c r="R477" s="237"/>
      <c r="S477" s="237"/>
      <c r="T477" s="238"/>
      <c r="AT477" s="203" t="s">
        <v>173</v>
      </c>
      <c r="AU477" s="203" t="s">
        <v>87</v>
      </c>
      <c r="AV477" s="13" t="s">
        <v>87</v>
      </c>
      <c r="AW477" s="13" t="s">
        <v>36</v>
      </c>
      <c r="AX477" s="13" t="s">
        <v>84</v>
      </c>
      <c r="AY477" s="203" t="s">
        <v>162</v>
      </c>
    </row>
    <row r="478" spans="1:65" s="2" customFormat="1" ht="6.9" customHeight="1">
      <c r="A478" s="35"/>
      <c r="B478" s="48"/>
      <c r="C478" s="49"/>
      <c r="D478" s="49"/>
      <c r="E478" s="49"/>
      <c r="F478" s="49"/>
      <c r="G478" s="49"/>
      <c r="H478" s="49"/>
      <c r="I478" s="49"/>
      <c r="J478" s="49"/>
      <c r="K478" s="49"/>
      <c r="L478" s="40"/>
      <c r="M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</row>
  </sheetData>
  <sheetProtection algorithmName="SHA-512" hashValue="SXjvjO45VuV0trTKpFz4SpEYk7Uwhfive0MT30mUbxkkurW8atmasyZOaB2DRrHeiv7w/2jWAW3+G5zbtjU+QA==" saltValue="TwTrvieQDyZ7+yEj/652jyGgPUcfJAmsnlGXlhBRF9415dOG3zamwUmjQSufW231y5ONg1k5QRG+XKvJgoD3Qg==" spinCount="100000" sheet="1" objects="1" scenarios="1" formatColumns="0" formatRows="0" autoFilter="0"/>
  <autoFilter ref="C91:K477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99" r:id="rId2"/>
    <hyperlink ref="F103" r:id="rId3"/>
    <hyperlink ref="F106" r:id="rId4"/>
    <hyperlink ref="F111" r:id="rId5"/>
    <hyperlink ref="F114" r:id="rId6"/>
    <hyperlink ref="F123" r:id="rId7"/>
    <hyperlink ref="F133" r:id="rId8"/>
    <hyperlink ref="F139" r:id="rId9"/>
    <hyperlink ref="F143" r:id="rId10"/>
    <hyperlink ref="F147" r:id="rId11"/>
    <hyperlink ref="F152" r:id="rId12"/>
    <hyperlink ref="F157" r:id="rId13"/>
    <hyperlink ref="F161" r:id="rId14"/>
    <hyperlink ref="F166" r:id="rId15"/>
    <hyperlink ref="F179" r:id="rId16"/>
    <hyperlink ref="F193" r:id="rId17"/>
    <hyperlink ref="F197" r:id="rId18"/>
    <hyperlink ref="F202" r:id="rId19"/>
    <hyperlink ref="F208" r:id="rId20"/>
    <hyperlink ref="F211" r:id="rId21"/>
    <hyperlink ref="F216" r:id="rId22"/>
    <hyperlink ref="F221" r:id="rId23"/>
    <hyperlink ref="F226" r:id="rId24"/>
    <hyperlink ref="F230" r:id="rId25"/>
    <hyperlink ref="F239" r:id="rId26"/>
    <hyperlink ref="F244" r:id="rId27"/>
    <hyperlink ref="F255" r:id="rId28"/>
    <hyperlink ref="F262" r:id="rId29"/>
    <hyperlink ref="F271" r:id="rId30"/>
    <hyperlink ref="F280" r:id="rId31"/>
    <hyperlink ref="F289" r:id="rId32"/>
    <hyperlink ref="F298" r:id="rId33"/>
    <hyperlink ref="F310" r:id="rId34"/>
    <hyperlink ref="F314" r:id="rId35"/>
    <hyperlink ref="F319" r:id="rId36"/>
    <hyperlink ref="F324" r:id="rId37"/>
    <hyperlink ref="F355" r:id="rId38"/>
    <hyperlink ref="F360" r:id="rId39"/>
    <hyperlink ref="F363" r:id="rId40"/>
    <hyperlink ref="F366" r:id="rId41"/>
    <hyperlink ref="F369" r:id="rId42"/>
    <hyperlink ref="F372" r:id="rId43"/>
    <hyperlink ref="F375" r:id="rId44"/>
    <hyperlink ref="F382" r:id="rId45"/>
    <hyperlink ref="F391" r:id="rId46"/>
    <hyperlink ref="F394" r:id="rId47"/>
    <hyperlink ref="F397" r:id="rId48"/>
    <hyperlink ref="F401" r:id="rId49"/>
    <hyperlink ref="F404" r:id="rId50"/>
    <hyperlink ref="F408" r:id="rId51"/>
    <hyperlink ref="F412" r:id="rId52"/>
    <hyperlink ref="F422" r:id="rId53"/>
    <hyperlink ref="F429" r:id="rId54"/>
    <hyperlink ref="F433" r:id="rId55"/>
    <hyperlink ref="F438" r:id="rId56"/>
    <hyperlink ref="F442" r:id="rId57"/>
    <hyperlink ref="F455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5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4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105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1421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106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ROUND((SUM(BE83:BE344)),  2)</f>
        <v>0</v>
      </c>
      <c r="G33" s="35"/>
      <c r="H33" s="35"/>
      <c r="I33" s="119">
        <v>0.21</v>
      </c>
      <c r="J33" s="118">
        <f>ROUND(((SUM(BE83:BE344))*I33),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ROUND((SUM(BF83:BF344)),  2)</f>
        <v>0</v>
      </c>
      <c r="G34" s="35"/>
      <c r="H34" s="35"/>
      <c r="I34" s="119">
        <v>0.15</v>
      </c>
      <c r="J34" s="118">
        <f>ROUND(((SUM(BF83:BF344))*I34),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ROUND((SUM(BG83:BG344)),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ROUND((SUM(BH83:BH344)),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ROUND((SUM(BI83:BI344)),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06 - D.1.5 - Úprava území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95" customHeight="1">
      <c r="B62" s="141"/>
      <c r="C62" s="142"/>
      <c r="D62" s="143" t="s">
        <v>137</v>
      </c>
      <c r="E62" s="144"/>
      <c r="F62" s="144"/>
      <c r="G62" s="144"/>
      <c r="H62" s="144"/>
      <c r="I62" s="144"/>
      <c r="J62" s="145">
        <f>J332</f>
        <v>0</v>
      </c>
      <c r="K62" s="142"/>
      <c r="L62" s="146"/>
    </row>
    <row r="63" spans="1:47" s="10" customFormat="1" ht="19.95" customHeight="1">
      <c r="B63" s="141"/>
      <c r="C63" s="142"/>
      <c r="D63" s="143" t="s">
        <v>139</v>
      </c>
      <c r="E63" s="144"/>
      <c r="F63" s="144"/>
      <c r="G63" s="144"/>
      <c r="H63" s="144"/>
      <c r="I63" s="144"/>
      <c r="J63" s="145">
        <f>J342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147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74" t="str">
        <f>E7</f>
        <v>Modernizace dopravního hřiště Chomutov</v>
      </c>
      <c r="F73" s="375"/>
      <c r="G73" s="375"/>
      <c r="H73" s="375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124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5.6" customHeight="1">
      <c r="A75" s="35"/>
      <c r="B75" s="36"/>
      <c r="C75" s="37"/>
      <c r="D75" s="37"/>
      <c r="E75" s="331" t="str">
        <f>E9</f>
        <v>06 - D.1.5 - Úprava území</v>
      </c>
      <c r="F75" s="376"/>
      <c r="G75" s="376"/>
      <c r="H75" s="376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22</v>
      </c>
      <c r="D77" s="37"/>
      <c r="E77" s="37"/>
      <c r="F77" s="28" t="str">
        <f>F12</f>
        <v>Chomutov</v>
      </c>
      <c r="G77" s="37"/>
      <c r="H77" s="37"/>
      <c r="I77" s="30" t="s">
        <v>24</v>
      </c>
      <c r="J77" s="60" t="str">
        <f>IF(J12="","",J12)</f>
        <v>23. 9. 2021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6.4" customHeight="1">
      <c r="A79" s="35"/>
      <c r="B79" s="36"/>
      <c r="C79" s="30" t="s">
        <v>26</v>
      </c>
      <c r="D79" s="37"/>
      <c r="E79" s="37"/>
      <c r="F79" s="28" t="str">
        <f>E15</f>
        <v>Statutární město Chomutov</v>
      </c>
      <c r="G79" s="37"/>
      <c r="H79" s="37"/>
      <c r="I79" s="30" t="s">
        <v>33</v>
      </c>
      <c r="J79" s="33" t="str">
        <f>E21</f>
        <v>ing.Břetislav Sedláček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0" t="s">
        <v>31</v>
      </c>
      <c r="D80" s="37"/>
      <c r="E80" s="37"/>
      <c r="F80" s="28" t="str">
        <f>IF(E18="","",E18)</f>
        <v>Vyplň údaj</v>
      </c>
      <c r="G80" s="37"/>
      <c r="H80" s="37"/>
      <c r="I80" s="30" t="s">
        <v>37</v>
      </c>
      <c r="J80" s="33" t="str">
        <f>E24</f>
        <v>Švandrlík Milan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148</v>
      </c>
      <c r="D82" s="150" t="s">
        <v>61</v>
      </c>
      <c r="E82" s="150" t="s">
        <v>57</v>
      </c>
      <c r="F82" s="150" t="s">
        <v>58</v>
      </c>
      <c r="G82" s="150" t="s">
        <v>149</v>
      </c>
      <c r="H82" s="150" t="s">
        <v>150</v>
      </c>
      <c r="I82" s="150" t="s">
        <v>151</v>
      </c>
      <c r="J82" s="150" t="s">
        <v>130</v>
      </c>
      <c r="K82" s="151" t="s">
        <v>152</v>
      </c>
      <c r="L82" s="152"/>
      <c r="M82" s="69" t="s">
        <v>28</v>
      </c>
      <c r="N82" s="70" t="s">
        <v>46</v>
      </c>
      <c r="O82" s="70" t="s">
        <v>153</v>
      </c>
      <c r="P82" s="70" t="s">
        <v>154</v>
      </c>
      <c r="Q82" s="70" t="s">
        <v>155</v>
      </c>
      <c r="R82" s="70" t="s">
        <v>156</v>
      </c>
      <c r="S82" s="70" t="s">
        <v>157</v>
      </c>
      <c r="T82" s="71" t="s">
        <v>158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8" customHeight="1">
      <c r="A83" s="35"/>
      <c r="B83" s="36"/>
      <c r="C83" s="76" t="s">
        <v>159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672.25715700000001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75</v>
      </c>
      <c r="AU83" s="18" t="s">
        <v>131</v>
      </c>
      <c r="BK83" s="157">
        <f>BK84</f>
        <v>0</v>
      </c>
    </row>
    <row r="84" spans="1:65" s="12" customFormat="1" ht="25.95" customHeight="1">
      <c r="B84" s="158"/>
      <c r="C84" s="159"/>
      <c r="D84" s="160" t="s">
        <v>75</v>
      </c>
      <c r="E84" s="161" t="s">
        <v>160</v>
      </c>
      <c r="F84" s="161" t="s">
        <v>161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P85+P332+P342</f>
        <v>0</v>
      </c>
      <c r="Q84" s="166"/>
      <c r="R84" s="167">
        <f>R85+R332+R342</f>
        <v>672.25715700000001</v>
      </c>
      <c r="S84" s="166"/>
      <c r="T84" s="168">
        <f>T85+T332+T342</f>
        <v>0</v>
      </c>
      <c r="AR84" s="169" t="s">
        <v>84</v>
      </c>
      <c r="AT84" s="170" t="s">
        <v>75</v>
      </c>
      <c r="AU84" s="170" t="s">
        <v>76</v>
      </c>
      <c r="AY84" s="169" t="s">
        <v>162</v>
      </c>
      <c r="BK84" s="171">
        <f>BK85+BK332+BK342</f>
        <v>0</v>
      </c>
    </row>
    <row r="85" spans="1:65" s="12" customFormat="1" ht="22.8" customHeight="1">
      <c r="B85" s="158"/>
      <c r="C85" s="159"/>
      <c r="D85" s="160" t="s">
        <v>75</v>
      </c>
      <c r="E85" s="172" t="s">
        <v>84</v>
      </c>
      <c r="F85" s="172" t="s">
        <v>163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SUM(P86:P331)</f>
        <v>0</v>
      </c>
      <c r="Q85" s="166"/>
      <c r="R85" s="167">
        <f>SUM(R86:R331)</f>
        <v>670.42930200000001</v>
      </c>
      <c r="S85" s="166"/>
      <c r="T85" s="168">
        <f>SUM(T86:T331)</f>
        <v>0</v>
      </c>
      <c r="AR85" s="169" t="s">
        <v>84</v>
      </c>
      <c r="AT85" s="170" t="s">
        <v>75</v>
      </c>
      <c r="AU85" s="170" t="s">
        <v>84</v>
      </c>
      <c r="AY85" s="169" t="s">
        <v>162</v>
      </c>
      <c r="BK85" s="171">
        <f>SUM(BK86:BK331)</f>
        <v>0</v>
      </c>
    </row>
    <row r="86" spans="1:65" s="2" customFormat="1" ht="22.2" customHeight="1">
      <c r="A86" s="35"/>
      <c r="B86" s="36"/>
      <c r="C86" s="174" t="s">
        <v>84</v>
      </c>
      <c r="D86" s="174" t="s">
        <v>164</v>
      </c>
      <c r="E86" s="175" t="s">
        <v>1422</v>
      </c>
      <c r="F86" s="176" t="s">
        <v>1423</v>
      </c>
      <c r="G86" s="177" t="s">
        <v>217</v>
      </c>
      <c r="H86" s="178">
        <v>2480</v>
      </c>
      <c r="I86" s="179"/>
      <c r="J86" s="180">
        <f>ROUND(I86*H86,2)</f>
        <v>0</v>
      </c>
      <c r="K86" s="176" t="s">
        <v>168</v>
      </c>
      <c r="L86" s="40"/>
      <c r="M86" s="181" t="s">
        <v>28</v>
      </c>
      <c r="N86" s="182" t="s">
        <v>47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169</v>
      </c>
      <c r="AT86" s="185" t="s">
        <v>164</v>
      </c>
      <c r="AU86" s="185" t="s">
        <v>87</v>
      </c>
      <c r="AY86" s="18" t="s">
        <v>162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84</v>
      </c>
      <c r="BK86" s="186">
        <f>ROUND(I86*H86,2)</f>
        <v>0</v>
      </c>
      <c r="BL86" s="18" t="s">
        <v>169</v>
      </c>
      <c r="BM86" s="185" t="s">
        <v>1424</v>
      </c>
    </row>
    <row r="87" spans="1:65" s="2" customFormat="1" ht="10.199999999999999">
      <c r="A87" s="35"/>
      <c r="B87" s="36"/>
      <c r="C87" s="37"/>
      <c r="D87" s="187" t="s">
        <v>171</v>
      </c>
      <c r="E87" s="37"/>
      <c r="F87" s="188" t="s">
        <v>1425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171</v>
      </c>
      <c r="AU87" s="18" t="s">
        <v>87</v>
      </c>
    </row>
    <row r="88" spans="1:65" s="13" customFormat="1" ht="10.199999999999999">
      <c r="B88" s="192"/>
      <c r="C88" s="193"/>
      <c r="D88" s="194" t="s">
        <v>173</v>
      </c>
      <c r="E88" s="195" t="s">
        <v>28</v>
      </c>
      <c r="F88" s="196" t="s">
        <v>870</v>
      </c>
      <c r="G88" s="193"/>
      <c r="H88" s="197">
        <v>1500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173</v>
      </c>
      <c r="AU88" s="203" t="s">
        <v>87</v>
      </c>
      <c r="AV88" s="13" t="s">
        <v>87</v>
      </c>
      <c r="AW88" s="13" t="s">
        <v>36</v>
      </c>
      <c r="AX88" s="13" t="s">
        <v>76</v>
      </c>
      <c r="AY88" s="203" t="s">
        <v>162</v>
      </c>
    </row>
    <row r="89" spans="1:65" s="15" customFormat="1" ht="10.199999999999999">
      <c r="B89" s="215"/>
      <c r="C89" s="216"/>
      <c r="D89" s="194" t="s">
        <v>173</v>
      </c>
      <c r="E89" s="217" t="s">
        <v>28</v>
      </c>
      <c r="F89" s="218" t="s">
        <v>1426</v>
      </c>
      <c r="G89" s="216"/>
      <c r="H89" s="217" t="s">
        <v>28</v>
      </c>
      <c r="I89" s="219"/>
      <c r="J89" s="216"/>
      <c r="K89" s="216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173</v>
      </c>
      <c r="AU89" s="224" t="s">
        <v>87</v>
      </c>
      <c r="AV89" s="15" t="s">
        <v>84</v>
      </c>
      <c r="AW89" s="15" t="s">
        <v>36</v>
      </c>
      <c r="AX89" s="15" t="s">
        <v>76</v>
      </c>
      <c r="AY89" s="224" t="s">
        <v>162</v>
      </c>
    </row>
    <row r="90" spans="1:65" s="13" customFormat="1" ht="10.199999999999999">
      <c r="B90" s="192"/>
      <c r="C90" s="193"/>
      <c r="D90" s="194" t="s">
        <v>173</v>
      </c>
      <c r="E90" s="195" t="s">
        <v>28</v>
      </c>
      <c r="F90" s="196" t="s">
        <v>1427</v>
      </c>
      <c r="G90" s="193"/>
      <c r="H90" s="197">
        <v>980</v>
      </c>
      <c r="I90" s="198"/>
      <c r="J90" s="193"/>
      <c r="K90" s="193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173</v>
      </c>
      <c r="AU90" s="203" t="s">
        <v>87</v>
      </c>
      <c r="AV90" s="13" t="s">
        <v>87</v>
      </c>
      <c r="AW90" s="13" t="s">
        <v>36</v>
      </c>
      <c r="AX90" s="13" t="s">
        <v>76</v>
      </c>
      <c r="AY90" s="203" t="s">
        <v>162</v>
      </c>
    </row>
    <row r="91" spans="1:65" s="14" customFormat="1" ht="10.199999999999999">
      <c r="B91" s="204"/>
      <c r="C91" s="205"/>
      <c r="D91" s="194" t="s">
        <v>173</v>
      </c>
      <c r="E91" s="206" t="s">
        <v>28</v>
      </c>
      <c r="F91" s="207" t="s">
        <v>176</v>
      </c>
      <c r="G91" s="205"/>
      <c r="H91" s="208">
        <v>2480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173</v>
      </c>
      <c r="AU91" s="214" t="s">
        <v>87</v>
      </c>
      <c r="AV91" s="14" t="s">
        <v>169</v>
      </c>
      <c r="AW91" s="14" t="s">
        <v>36</v>
      </c>
      <c r="AX91" s="14" t="s">
        <v>84</v>
      </c>
      <c r="AY91" s="214" t="s">
        <v>162</v>
      </c>
    </row>
    <row r="92" spans="1:65" s="2" customFormat="1" ht="34.799999999999997" customHeight="1">
      <c r="A92" s="35"/>
      <c r="B92" s="36"/>
      <c r="C92" s="174" t="s">
        <v>87</v>
      </c>
      <c r="D92" s="174" t="s">
        <v>164</v>
      </c>
      <c r="E92" s="175" t="s">
        <v>1428</v>
      </c>
      <c r="F92" s="176" t="s">
        <v>1429</v>
      </c>
      <c r="G92" s="177" t="s">
        <v>217</v>
      </c>
      <c r="H92" s="178">
        <v>100</v>
      </c>
      <c r="I92" s="179"/>
      <c r="J92" s="180">
        <f>ROUND(I92*H92,2)</f>
        <v>0</v>
      </c>
      <c r="K92" s="176" t="s">
        <v>168</v>
      </c>
      <c r="L92" s="40"/>
      <c r="M92" s="181" t="s">
        <v>28</v>
      </c>
      <c r="N92" s="182" t="s">
        <v>47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169</v>
      </c>
      <c r="AT92" s="185" t="s">
        <v>164</v>
      </c>
      <c r="AU92" s="185" t="s">
        <v>87</v>
      </c>
      <c r="AY92" s="18" t="s">
        <v>162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84</v>
      </c>
      <c r="BK92" s="186">
        <f>ROUND(I92*H92,2)</f>
        <v>0</v>
      </c>
      <c r="BL92" s="18" t="s">
        <v>169</v>
      </c>
      <c r="BM92" s="185" t="s">
        <v>1430</v>
      </c>
    </row>
    <row r="93" spans="1:65" s="2" customFormat="1" ht="10.199999999999999">
      <c r="A93" s="35"/>
      <c r="B93" s="36"/>
      <c r="C93" s="37"/>
      <c r="D93" s="187" t="s">
        <v>171</v>
      </c>
      <c r="E93" s="37"/>
      <c r="F93" s="188" t="s">
        <v>1431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171</v>
      </c>
      <c r="AU93" s="18" t="s">
        <v>87</v>
      </c>
    </row>
    <row r="94" spans="1:65" s="13" customFormat="1" ht="10.199999999999999">
      <c r="B94" s="192"/>
      <c r="C94" s="193"/>
      <c r="D94" s="194" t="s">
        <v>173</v>
      </c>
      <c r="E94" s="195" t="s">
        <v>28</v>
      </c>
      <c r="F94" s="196" t="s">
        <v>1432</v>
      </c>
      <c r="G94" s="193"/>
      <c r="H94" s="197">
        <v>100</v>
      </c>
      <c r="I94" s="198"/>
      <c r="J94" s="193"/>
      <c r="K94" s="193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173</v>
      </c>
      <c r="AU94" s="203" t="s">
        <v>87</v>
      </c>
      <c r="AV94" s="13" t="s">
        <v>87</v>
      </c>
      <c r="AW94" s="13" t="s">
        <v>36</v>
      </c>
      <c r="AX94" s="13" t="s">
        <v>84</v>
      </c>
      <c r="AY94" s="203" t="s">
        <v>162</v>
      </c>
    </row>
    <row r="95" spans="1:65" s="2" customFormat="1" ht="14.4" customHeight="1">
      <c r="A95" s="35"/>
      <c r="B95" s="36"/>
      <c r="C95" s="174" t="s">
        <v>182</v>
      </c>
      <c r="D95" s="174" t="s">
        <v>164</v>
      </c>
      <c r="E95" s="175" t="s">
        <v>1433</v>
      </c>
      <c r="F95" s="176" t="s">
        <v>1434</v>
      </c>
      <c r="G95" s="177" t="s">
        <v>217</v>
      </c>
      <c r="H95" s="178">
        <v>3660</v>
      </c>
      <c r="I95" s="179"/>
      <c r="J95" s="180">
        <f>ROUND(I95*H95,2)</f>
        <v>0</v>
      </c>
      <c r="K95" s="176" t="s">
        <v>168</v>
      </c>
      <c r="L95" s="40"/>
      <c r="M95" s="181" t="s">
        <v>28</v>
      </c>
      <c r="N95" s="182" t="s">
        <v>47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169</v>
      </c>
      <c r="AT95" s="185" t="s">
        <v>164</v>
      </c>
      <c r="AU95" s="185" t="s">
        <v>87</v>
      </c>
      <c r="AY95" s="18" t="s">
        <v>162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84</v>
      </c>
      <c r="BK95" s="186">
        <f>ROUND(I95*H95,2)</f>
        <v>0</v>
      </c>
      <c r="BL95" s="18" t="s">
        <v>169</v>
      </c>
      <c r="BM95" s="185" t="s">
        <v>1435</v>
      </c>
    </row>
    <row r="96" spans="1:65" s="2" customFormat="1" ht="10.199999999999999">
      <c r="A96" s="35"/>
      <c r="B96" s="36"/>
      <c r="C96" s="37"/>
      <c r="D96" s="187" t="s">
        <v>171</v>
      </c>
      <c r="E96" s="37"/>
      <c r="F96" s="188" t="s">
        <v>1436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171</v>
      </c>
      <c r="AU96" s="18" t="s">
        <v>87</v>
      </c>
    </row>
    <row r="97" spans="1:65" s="13" customFormat="1" ht="10.199999999999999">
      <c r="B97" s="192"/>
      <c r="C97" s="193"/>
      <c r="D97" s="194" t="s">
        <v>173</v>
      </c>
      <c r="E97" s="195" t="s">
        <v>28</v>
      </c>
      <c r="F97" s="196" t="s">
        <v>1437</v>
      </c>
      <c r="G97" s="193"/>
      <c r="H97" s="197">
        <v>3660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173</v>
      </c>
      <c r="AU97" s="203" t="s">
        <v>87</v>
      </c>
      <c r="AV97" s="13" t="s">
        <v>87</v>
      </c>
      <c r="AW97" s="13" t="s">
        <v>36</v>
      </c>
      <c r="AX97" s="13" t="s">
        <v>84</v>
      </c>
      <c r="AY97" s="203" t="s">
        <v>162</v>
      </c>
    </row>
    <row r="98" spans="1:65" s="2" customFormat="1" ht="30" customHeight="1">
      <c r="A98" s="35"/>
      <c r="B98" s="36"/>
      <c r="C98" s="174" t="s">
        <v>169</v>
      </c>
      <c r="D98" s="174" t="s">
        <v>164</v>
      </c>
      <c r="E98" s="175" t="s">
        <v>1438</v>
      </c>
      <c r="F98" s="176" t="s">
        <v>1439</v>
      </c>
      <c r="G98" s="177" t="s">
        <v>225</v>
      </c>
      <c r="H98" s="178">
        <v>8</v>
      </c>
      <c r="I98" s="179"/>
      <c r="J98" s="180">
        <f>ROUND(I98*H98,2)</f>
        <v>0</v>
      </c>
      <c r="K98" s="176" t="s">
        <v>168</v>
      </c>
      <c r="L98" s="40"/>
      <c r="M98" s="181" t="s">
        <v>28</v>
      </c>
      <c r="N98" s="182" t="s">
        <v>47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169</v>
      </c>
      <c r="AT98" s="185" t="s">
        <v>164</v>
      </c>
      <c r="AU98" s="185" t="s">
        <v>87</v>
      </c>
      <c r="AY98" s="18" t="s">
        <v>162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84</v>
      </c>
      <c r="BK98" s="186">
        <f>ROUND(I98*H98,2)</f>
        <v>0</v>
      </c>
      <c r="BL98" s="18" t="s">
        <v>169</v>
      </c>
      <c r="BM98" s="185" t="s">
        <v>1440</v>
      </c>
    </row>
    <row r="99" spans="1:65" s="2" customFormat="1" ht="10.199999999999999">
      <c r="A99" s="35"/>
      <c r="B99" s="36"/>
      <c r="C99" s="37"/>
      <c r="D99" s="187" t="s">
        <v>171</v>
      </c>
      <c r="E99" s="37"/>
      <c r="F99" s="188" t="s">
        <v>1441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171</v>
      </c>
      <c r="AU99" s="18" t="s">
        <v>87</v>
      </c>
    </row>
    <row r="100" spans="1:65" s="13" customFormat="1" ht="10.199999999999999">
      <c r="B100" s="192"/>
      <c r="C100" s="193"/>
      <c r="D100" s="194" t="s">
        <v>173</v>
      </c>
      <c r="E100" s="195" t="s">
        <v>28</v>
      </c>
      <c r="F100" s="196" t="s">
        <v>214</v>
      </c>
      <c r="G100" s="193"/>
      <c r="H100" s="197">
        <v>8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173</v>
      </c>
      <c r="AU100" s="203" t="s">
        <v>87</v>
      </c>
      <c r="AV100" s="13" t="s">
        <v>87</v>
      </c>
      <c r="AW100" s="13" t="s">
        <v>36</v>
      </c>
      <c r="AX100" s="13" t="s">
        <v>84</v>
      </c>
      <c r="AY100" s="203" t="s">
        <v>162</v>
      </c>
    </row>
    <row r="101" spans="1:65" s="2" customFormat="1" ht="30" customHeight="1">
      <c r="A101" s="35"/>
      <c r="B101" s="36"/>
      <c r="C101" s="174" t="s">
        <v>193</v>
      </c>
      <c r="D101" s="174" t="s">
        <v>164</v>
      </c>
      <c r="E101" s="175" t="s">
        <v>1442</v>
      </c>
      <c r="F101" s="176" t="s">
        <v>1443</v>
      </c>
      <c r="G101" s="177" t="s">
        <v>225</v>
      </c>
      <c r="H101" s="178">
        <v>3</v>
      </c>
      <c r="I101" s="179"/>
      <c r="J101" s="180">
        <f>ROUND(I101*H101,2)</f>
        <v>0</v>
      </c>
      <c r="K101" s="176" t="s">
        <v>168</v>
      </c>
      <c r="L101" s="40"/>
      <c r="M101" s="181" t="s">
        <v>28</v>
      </c>
      <c r="N101" s="182" t="s">
        <v>47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169</v>
      </c>
      <c r="AT101" s="185" t="s">
        <v>164</v>
      </c>
      <c r="AU101" s="185" t="s">
        <v>87</v>
      </c>
      <c r="AY101" s="18" t="s">
        <v>162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84</v>
      </c>
      <c r="BK101" s="186">
        <f>ROUND(I101*H101,2)</f>
        <v>0</v>
      </c>
      <c r="BL101" s="18" t="s">
        <v>169</v>
      </c>
      <c r="BM101" s="185" t="s">
        <v>1444</v>
      </c>
    </row>
    <row r="102" spans="1:65" s="2" customFormat="1" ht="10.199999999999999">
      <c r="A102" s="35"/>
      <c r="B102" s="36"/>
      <c r="C102" s="37"/>
      <c r="D102" s="187" t="s">
        <v>171</v>
      </c>
      <c r="E102" s="37"/>
      <c r="F102" s="188" t="s">
        <v>1445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171</v>
      </c>
      <c r="AU102" s="18" t="s">
        <v>87</v>
      </c>
    </row>
    <row r="103" spans="1:65" s="13" customFormat="1" ht="10.199999999999999">
      <c r="B103" s="192"/>
      <c r="C103" s="193"/>
      <c r="D103" s="194" t="s">
        <v>173</v>
      </c>
      <c r="E103" s="195" t="s">
        <v>28</v>
      </c>
      <c r="F103" s="196" t="s">
        <v>182</v>
      </c>
      <c r="G103" s="193"/>
      <c r="H103" s="197">
        <v>3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173</v>
      </c>
      <c r="AU103" s="203" t="s">
        <v>87</v>
      </c>
      <c r="AV103" s="13" t="s">
        <v>87</v>
      </c>
      <c r="AW103" s="13" t="s">
        <v>36</v>
      </c>
      <c r="AX103" s="13" t="s">
        <v>84</v>
      </c>
      <c r="AY103" s="203" t="s">
        <v>162</v>
      </c>
    </row>
    <row r="104" spans="1:65" s="2" customFormat="1" ht="30" customHeight="1">
      <c r="A104" s="35"/>
      <c r="B104" s="36"/>
      <c r="C104" s="174" t="s">
        <v>200</v>
      </c>
      <c r="D104" s="174" t="s">
        <v>164</v>
      </c>
      <c r="E104" s="175" t="s">
        <v>1446</v>
      </c>
      <c r="F104" s="176" t="s">
        <v>1447</v>
      </c>
      <c r="G104" s="177" t="s">
        <v>225</v>
      </c>
      <c r="H104" s="178">
        <v>2</v>
      </c>
      <c r="I104" s="179"/>
      <c r="J104" s="180">
        <f>ROUND(I104*H104,2)</f>
        <v>0</v>
      </c>
      <c r="K104" s="176" t="s">
        <v>168</v>
      </c>
      <c r="L104" s="40"/>
      <c r="M104" s="181" t="s">
        <v>28</v>
      </c>
      <c r="N104" s="182" t="s">
        <v>47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169</v>
      </c>
      <c r="AT104" s="185" t="s">
        <v>164</v>
      </c>
      <c r="AU104" s="185" t="s">
        <v>87</v>
      </c>
      <c r="AY104" s="18" t="s">
        <v>162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84</v>
      </c>
      <c r="BK104" s="186">
        <f>ROUND(I104*H104,2)</f>
        <v>0</v>
      </c>
      <c r="BL104" s="18" t="s">
        <v>169</v>
      </c>
      <c r="BM104" s="185" t="s">
        <v>1448</v>
      </c>
    </row>
    <row r="105" spans="1:65" s="2" customFormat="1" ht="10.199999999999999">
      <c r="A105" s="35"/>
      <c r="B105" s="36"/>
      <c r="C105" s="37"/>
      <c r="D105" s="187" t="s">
        <v>171</v>
      </c>
      <c r="E105" s="37"/>
      <c r="F105" s="188" t="s">
        <v>1449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171</v>
      </c>
      <c r="AU105" s="18" t="s">
        <v>87</v>
      </c>
    </row>
    <row r="106" spans="1:65" s="13" customFormat="1" ht="10.199999999999999">
      <c r="B106" s="192"/>
      <c r="C106" s="193"/>
      <c r="D106" s="194" t="s">
        <v>173</v>
      </c>
      <c r="E106" s="195" t="s">
        <v>28</v>
      </c>
      <c r="F106" s="196" t="s">
        <v>87</v>
      </c>
      <c r="G106" s="193"/>
      <c r="H106" s="197">
        <v>2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173</v>
      </c>
      <c r="AU106" s="203" t="s">
        <v>87</v>
      </c>
      <c r="AV106" s="13" t="s">
        <v>87</v>
      </c>
      <c r="AW106" s="13" t="s">
        <v>36</v>
      </c>
      <c r="AX106" s="13" t="s">
        <v>84</v>
      </c>
      <c r="AY106" s="203" t="s">
        <v>162</v>
      </c>
    </row>
    <row r="107" spans="1:65" s="2" customFormat="1" ht="30" customHeight="1">
      <c r="A107" s="35"/>
      <c r="B107" s="36"/>
      <c r="C107" s="174" t="s">
        <v>207</v>
      </c>
      <c r="D107" s="174" t="s">
        <v>164</v>
      </c>
      <c r="E107" s="175" t="s">
        <v>1450</v>
      </c>
      <c r="F107" s="176" t="s">
        <v>1451</v>
      </c>
      <c r="G107" s="177" t="s">
        <v>225</v>
      </c>
      <c r="H107" s="178">
        <v>8</v>
      </c>
      <c r="I107" s="179"/>
      <c r="J107" s="180">
        <f>ROUND(I107*H107,2)</f>
        <v>0</v>
      </c>
      <c r="K107" s="176" t="s">
        <v>168</v>
      </c>
      <c r="L107" s="40"/>
      <c r="M107" s="181" t="s">
        <v>28</v>
      </c>
      <c r="N107" s="182" t="s">
        <v>47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169</v>
      </c>
      <c r="AT107" s="185" t="s">
        <v>164</v>
      </c>
      <c r="AU107" s="185" t="s">
        <v>87</v>
      </c>
      <c r="AY107" s="18" t="s">
        <v>162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84</v>
      </c>
      <c r="BK107" s="186">
        <f>ROUND(I107*H107,2)</f>
        <v>0</v>
      </c>
      <c r="BL107" s="18" t="s">
        <v>169</v>
      </c>
      <c r="BM107" s="185" t="s">
        <v>1452</v>
      </c>
    </row>
    <row r="108" spans="1:65" s="2" customFormat="1" ht="10.199999999999999">
      <c r="A108" s="35"/>
      <c r="B108" s="36"/>
      <c r="C108" s="37"/>
      <c r="D108" s="187" t="s">
        <v>171</v>
      </c>
      <c r="E108" s="37"/>
      <c r="F108" s="188" t="s">
        <v>1453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171</v>
      </c>
      <c r="AU108" s="18" t="s">
        <v>87</v>
      </c>
    </row>
    <row r="109" spans="1:65" s="13" customFormat="1" ht="10.199999999999999">
      <c r="B109" s="192"/>
      <c r="C109" s="193"/>
      <c r="D109" s="194" t="s">
        <v>173</v>
      </c>
      <c r="E109" s="195" t="s">
        <v>28</v>
      </c>
      <c r="F109" s="196" t="s">
        <v>214</v>
      </c>
      <c r="G109" s="193"/>
      <c r="H109" s="197">
        <v>8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173</v>
      </c>
      <c r="AU109" s="203" t="s">
        <v>87</v>
      </c>
      <c r="AV109" s="13" t="s">
        <v>87</v>
      </c>
      <c r="AW109" s="13" t="s">
        <v>36</v>
      </c>
      <c r="AX109" s="13" t="s">
        <v>84</v>
      </c>
      <c r="AY109" s="203" t="s">
        <v>162</v>
      </c>
    </row>
    <row r="110" spans="1:65" s="2" customFormat="1" ht="30" customHeight="1">
      <c r="A110" s="35"/>
      <c r="B110" s="36"/>
      <c r="C110" s="174" t="s">
        <v>214</v>
      </c>
      <c r="D110" s="174" t="s">
        <v>164</v>
      </c>
      <c r="E110" s="175" t="s">
        <v>1454</v>
      </c>
      <c r="F110" s="176" t="s">
        <v>1455</v>
      </c>
      <c r="G110" s="177" t="s">
        <v>225</v>
      </c>
      <c r="H110" s="178">
        <v>3</v>
      </c>
      <c r="I110" s="179"/>
      <c r="J110" s="180">
        <f>ROUND(I110*H110,2)</f>
        <v>0</v>
      </c>
      <c r="K110" s="176" t="s">
        <v>168</v>
      </c>
      <c r="L110" s="40"/>
      <c r="M110" s="181" t="s">
        <v>28</v>
      </c>
      <c r="N110" s="182" t="s">
        <v>47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169</v>
      </c>
      <c r="AT110" s="185" t="s">
        <v>164</v>
      </c>
      <c r="AU110" s="185" t="s">
        <v>87</v>
      </c>
      <c r="AY110" s="18" t="s">
        <v>162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84</v>
      </c>
      <c r="BK110" s="186">
        <f>ROUND(I110*H110,2)</f>
        <v>0</v>
      </c>
      <c r="BL110" s="18" t="s">
        <v>169</v>
      </c>
      <c r="BM110" s="185" t="s">
        <v>1456</v>
      </c>
    </row>
    <row r="111" spans="1:65" s="2" customFormat="1" ht="10.199999999999999">
      <c r="A111" s="35"/>
      <c r="B111" s="36"/>
      <c r="C111" s="37"/>
      <c r="D111" s="187" t="s">
        <v>171</v>
      </c>
      <c r="E111" s="37"/>
      <c r="F111" s="188" t="s">
        <v>1457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171</v>
      </c>
      <c r="AU111" s="18" t="s">
        <v>87</v>
      </c>
    </row>
    <row r="112" spans="1:65" s="13" customFormat="1" ht="10.199999999999999">
      <c r="B112" s="192"/>
      <c r="C112" s="193"/>
      <c r="D112" s="194" t="s">
        <v>173</v>
      </c>
      <c r="E112" s="195" t="s">
        <v>28</v>
      </c>
      <c r="F112" s="196" t="s">
        <v>182</v>
      </c>
      <c r="G112" s="193"/>
      <c r="H112" s="197">
        <v>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173</v>
      </c>
      <c r="AU112" s="203" t="s">
        <v>87</v>
      </c>
      <c r="AV112" s="13" t="s">
        <v>87</v>
      </c>
      <c r="AW112" s="13" t="s">
        <v>36</v>
      </c>
      <c r="AX112" s="13" t="s">
        <v>84</v>
      </c>
      <c r="AY112" s="203" t="s">
        <v>162</v>
      </c>
    </row>
    <row r="113" spans="1:65" s="2" customFormat="1" ht="30" customHeight="1">
      <c r="A113" s="35"/>
      <c r="B113" s="36"/>
      <c r="C113" s="174" t="s">
        <v>222</v>
      </c>
      <c r="D113" s="174" t="s">
        <v>164</v>
      </c>
      <c r="E113" s="175" t="s">
        <v>1458</v>
      </c>
      <c r="F113" s="176" t="s">
        <v>1459</v>
      </c>
      <c r="G113" s="177" t="s">
        <v>225</v>
      </c>
      <c r="H113" s="178">
        <v>2</v>
      </c>
      <c r="I113" s="179"/>
      <c r="J113" s="180">
        <f>ROUND(I113*H113,2)</f>
        <v>0</v>
      </c>
      <c r="K113" s="176" t="s">
        <v>168</v>
      </c>
      <c r="L113" s="40"/>
      <c r="M113" s="181" t="s">
        <v>28</v>
      </c>
      <c r="N113" s="182" t="s">
        <v>47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169</v>
      </c>
      <c r="AT113" s="185" t="s">
        <v>164</v>
      </c>
      <c r="AU113" s="185" t="s">
        <v>87</v>
      </c>
      <c r="AY113" s="18" t="s">
        <v>162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84</v>
      </c>
      <c r="BK113" s="186">
        <f>ROUND(I113*H113,2)</f>
        <v>0</v>
      </c>
      <c r="BL113" s="18" t="s">
        <v>169</v>
      </c>
      <c r="BM113" s="185" t="s">
        <v>1460</v>
      </c>
    </row>
    <row r="114" spans="1:65" s="2" customFormat="1" ht="10.199999999999999">
      <c r="A114" s="35"/>
      <c r="B114" s="36"/>
      <c r="C114" s="37"/>
      <c r="D114" s="187" t="s">
        <v>171</v>
      </c>
      <c r="E114" s="37"/>
      <c r="F114" s="188" t="s">
        <v>1461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171</v>
      </c>
      <c r="AU114" s="18" t="s">
        <v>87</v>
      </c>
    </row>
    <row r="115" spans="1:65" s="13" customFormat="1" ht="10.199999999999999">
      <c r="B115" s="192"/>
      <c r="C115" s="193"/>
      <c r="D115" s="194" t="s">
        <v>173</v>
      </c>
      <c r="E115" s="195" t="s">
        <v>28</v>
      </c>
      <c r="F115" s="196" t="s">
        <v>87</v>
      </c>
      <c r="G115" s="193"/>
      <c r="H115" s="197">
        <v>2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173</v>
      </c>
      <c r="AU115" s="203" t="s">
        <v>87</v>
      </c>
      <c r="AV115" s="13" t="s">
        <v>87</v>
      </c>
      <c r="AW115" s="13" t="s">
        <v>36</v>
      </c>
      <c r="AX115" s="13" t="s">
        <v>84</v>
      </c>
      <c r="AY115" s="203" t="s">
        <v>162</v>
      </c>
    </row>
    <row r="116" spans="1:65" s="2" customFormat="1" ht="30" customHeight="1">
      <c r="A116" s="35"/>
      <c r="B116" s="36"/>
      <c r="C116" s="174" t="s">
        <v>120</v>
      </c>
      <c r="D116" s="174" t="s">
        <v>164</v>
      </c>
      <c r="E116" s="175" t="s">
        <v>1462</v>
      </c>
      <c r="F116" s="176" t="s">
        <v>1463</v>
      </c>
      <c r="G116" s="177" t="s">
        <v>167</v>
      </c>
      <c r="H116" s="178">
        <v>77</v>
      </c>
      <c r="I116" s="179"/>
      <c r="J116" s="180">
        <f>ROUND(I116*H116,2)</f>
        <v>0</v>
      </c>
      <c r="K116" s="176" t="s">
        <v>168</v>
      </c>
      <c r="L116" s="40"/>
      <c r="M116" s="181" t="s">
        <v>28</v>
      </c>
      <c r="N116" s="182" t="s">
        <v>47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169</v>
      </c>
      <c r="AT116" s="185" t="s">
        <v>164</v>
      </c>
      <c r="AU116" s="185" t="s">
        <v>87</v>
      </c>
      <c r="AY116" s="18" t="s">
        <v>162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84</v>
      </c>
      <c r="BK116" s="186">
        <f>ROUND(I116*H116,2)</f>
        <v>0</v>
      </c>
      <c r="BL116" s="18" t="s">
        <v>169</v>
      </c>
      <c r="BM116" s="185" t="s">
        <v>1464</v>
      </c>
    </row>
    <row r="117" spans="1:65" s="2" customFormat="1" ht="10.199999999999999">
      <c r="A117" s="35"/>
      <c r="B117" s="36"/>
      <c r="C117" s="37"/>
      <c r="D117" s="187" t="s">
        <v>171</v>
      </c>
      <c r="E117" s="37"/>
      <c r="F117" s="188" t="s">
        <v>1465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171</v>
      </c>
      <c r="AU117" s="18" t="s">
        <v>87</v>
      </c>
    </row>
    <row r="118" spans="1:65" s="15" customFormat="1" ht="10.199999999999999">
      <c r="B118" s="215"/>
      <c r="C118" s="216"/>
      <c r="D118" s="194" t="s">
        <v>173</v>
      </c>
      <c r="E118" s="217" t="s">
        <v>28</v>
      </c>
      <c r="F118" s="218" t="s">
        <v>1466</v>
      </c>
      <c r="G118" s="216"/>
      <c r="H118" s="217" t="s">
        <v>28</v>
      </c>
      <c r="I118" s="219"/>
      <c r="J118" s="216"/>
      <c r="K118" s="216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173</v>
      </c>
      <c r="AU118" s="224" t="s">
        <v>87</v>
      </c>
      <c r="AV118" s="15" t="s">
        <v>84</v>
      </c>
      <c r="AW118" s="15" t="s">
        <v>36</v>
      </c>
      <c r="AX118" s="15" t="s">
        <v>76</v>
      </c>
      <c r="AY118" s="224" t="s">
        <v>162</v>
      </c>
    </row>
    <row r="119" spans="1:65" s="13" customFormat="1" ht="10.199999999999999">
      <c r="B119" s="192"/>
      <c r="C119" s="193"/>
      <c r="D119" s="194" t="s">
        <v>173</v>
      </c>
      <c r="E119" s="195" t="s">
        <v>28</v>
      </c>
      <c r="F119" s="196" t="s">
        <v>1467</v>
      </c>
      <c r="G119" s="193"/>
      <c r="H119" s="197">
        <v>77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173</v>
      </c>
      <c r="AU119" s="203" t="s">
        <v>87</v>
      </c>
      <c r="AV119" s="13" t="s">
        <v>87</v>
      </c>
      <c r="AW119" s="13" t="s">
        <v>36</v>
      </c>
      <c r="AX119" s="13" t="s">
        <v>84</v>
      </c>
      <c r="AY119" s="203" t="s">
        <v>162</v>
      </c>
    </row>
    <row r="120" spans="1:65" s="2" customFormat="1" ht="40.200000000000003" customHeight="1">
      <c r="A120" s="35"/>
      <c r="B120" s="36"/>
      <c r="C120" s="174" t="s">
        <v>233</v>
      </c>
      <c r="D120" s="174" t="s">
        <v>164</v>
      </c>
      <c r="E120" s="175" t="s">
        <v>1468</v>
      </c>
      <c r="F120" s="176" t="s">
        <v>1469</v>
      </c>
      <c r="G120" s="177" t="s">
        <v>225</v>
      </c>
      <c r="H120" s="178">
        <v>13</v>
      </c>
      <c r="I120" s="179"/>
      <c r="J120" s="180">
        <f>ROUND(I120*H120,2)</f>
        <v>0</v>
      </c>
      <c r="K120" s="176" t="s">
        <v>168</v>
      </c>
      <c r="L120" s="40"/>
      <c r="M120" s="181" t="s">
        <v>28</v>
      </c>
      <c r="N120" s="182" t="s">
        <v>47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169</v>
      </c>
      <c r="AT120" s="185" t="s">
        <v>164</v>
      </c>
      <c r="AU120" s="185" t="s">
        <v>87</v>
      </c>
      <c r="AY120" s="18" t="s">
        <v>162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84</v>
      </c>
      <c r="BK120" s="186">
        <f>ROUND(I120*H120,2)</f>
        <v>0</v>
      </c>
      <c r="BL120" s="18" t="s">
        <v>169</v>
      </c>
      <c r="BM120" s="185" t="s">
        <v>1470</v>
      </c>
    </row>
    <row r="121" spans="1:65" s="2" customFormat="1" ht="10.199999999999999">
      <c r="A121" s="35"/>
      <c r="B121" s="36"/>
      <c r="C121" s="37"/>
      <c r="D121" s="187" t="s">
        <v>171</v>
      </c>
      <c r="E121" s="37"/>
      <c r="F121" s="188" t="s">
        <v>1471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171</v>
      </c>
      <c r="AU121" s="18" t="s">
        <v>87</v>
      </c>
    </row>
    <row r="122" spans="1:65" s="13" customFormat="1" ht="10.199999999999999">
      <c r="B122" s="192"/>
      <c r="C122" s="193"/>
      <c r="D122" s="194" t="s">
        <v>173</v>
      </c>
      <c r="E122" s="195" t="s">
        <v>28</v>
      </c>
      <c r="F122" s="196" t="s">
        <v>245</v>
      </c>
      <c r="G122" s="193"/>
      <c r="H122" s="197">
        <v>13</v>
      </c>
      <c r="I122" s="198"/>
      <c r="J122" s="193"/>
      <c r="K122" s="193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173</v>
      </c>
      <c r="AU122" s="203" t="s">
        <v>87</v>
      </c>
      <c r="AV122" s="13" t="s">
        <v>87</v>
      </c>
      <c r="AW122" s="13" t="s">
        <v>36</v>
      </c>
      <c r="AX122" s="13" t="s">
        <v>84</v>
      </c>
      <c r="AY122" s="203" t="s">
        <v>162</v>
      </c>
    </row>
    <row r="123" spans="1:65" s="2" customFormat="1" ht="40.200000000000003" customHeight="1">
      <c r="A123" s="35"/>
      <c r="B123" s="36"/>
      <c r="C123" s="174" t="s">
        <v>238</v>
      </c>
      <c r="D123" s="174" t="s">
        <v>164</v>
      </c>
      <c r="E123" s="175" t="s">
        <v>1472</v>
      </c>
      <c r="F123" s="176" t="s">
        <v>1473</v>
      </c>
      <c r="G123" s="177" t="s">
        <v>225</v>
      </c>
      <c r="H123" s="178">
        <v>13</v>
      </c>
      <c r="I123" s="179"/>
      <c r="J123" s="180">
        <f>ROUND(I123*H123,2)</f>
        <v>0</v>
      </c>
      <c r="K123" s="176" t="s">
        <v>168</v>
      </c>
      <c r="L123" s="40"/>
      <c r="M123" s="181" t="s">
        <v>28</v>
      </c>
      <c r="N123" s="182" t="s">
        <v>47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169</v>
      </c>
      <c r="AT123" s="185" t="s">
        <v>164</v>
      </c>
      <c r="AU123" s="185" t="s">
        <v>87</v>
      </c>
      <c r="AY123" s="18" t="s">
        <v>162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84</v>
      </c>
      <c r="BK123" s="186">
        <f>ROUND(I123*H123,2)</f>
        <v>0</v>
      </c>
      <c r="BL123" s="18" t="s">
        <v>169</v>
      </c>
      <c r="BM123" s="185" t="s">
        <v>1474</v>
      </c>
    </row>
    <row r="124" spans="1:65" s="2" customFormat="1" ht="10.199999999999999">
      <c r="A124" s="35"/>
      <c r="B124" s="36"/>
      <c r="C124" s="37"/>
      <c r="D124" s="187" t="s">
        <v>171</v>
      </c>
      <c r="E124" s="37"/>
      <c r="F124" s="188" t="s">
        <v>1475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171</v>
      </c>
      <c r="AU124" s="18" t="s">
        <v>87</v>
      </c>
    </row>
    <row r="125" spans="1:65" s="13" customFormat="1" ht="10.199999999999999">
      <c r="B125" s="192"/>
      <c r="C125" s="193"/>
      <c r="D125" s="194" t="s">
        <v>173</v>
      </c>
      <c r="E125" s="195" t="s">
        <v>28</v>
      </c>
      <c r="F125" s="196" t="s">
        <v>245</v>
      </c>
      <c r="G125" s="193"/>
      <c r="H125" s="197">
        <v>13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173</v>
      </c>
      <c r="AU125" s="203" t="s">
        <v>87</v>
      </c>
      <c r="AV125" s="13" t="s">
        <v>87</v>
      </c>
      <c r="AW125" s="13" t="s">
        <v>36</v>
      </c>
      <c r="AX125" s="13" t="s">
        <v>84</v>
      </c>
      <c r="AY125" s="203" t="s">
        <v>162</v>
      </c>
    </row>
    <row r="126" spans="1:65" s="2" customFormat="1" ht="34.799999999999997" customHeight="1">
      <c r="A126" s="35"/>
      <c r="B126" s="36"/>
      <c r="C126" s="174" t="s">
        <v>245</v>
      </c>
      <c r="D126" s="174" t="s">
        <v>164</v>
      </c>
      <c r="E126" s="175" t="s">
        <v>1476</v>
      </c>
      <c r="F126" s="176" t="s">
        <v>1477</v>
      </c>
      <c r="G126" s="177" t="s">
        <v>225</v>
      </c>
      <c r="H126" s="178">
        <v>13</v>
      </c>
      <c r="I126" s="179"/>
      <c r="J126" s="180">
        <f>ROUND(I126*H126,2)</f>
        <v>0</v>
      </c>
      <c r="K126" s="176" t="s">
        <v>168</v>
      </c>
      <c r="L126" s="40"/>
      <c r="M126" s="181" t="s">
        <v>28</v>
      </c>
      <c r="N126" s="182" t="s">
        <v>47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169</v>
      </c>
      <c r="AT126" s="185" t="s">
        <v>164</v>
      </c>
      <c r="AU126" s="185" t="s">
        <v>87</v>
      </c>
      <c r="AY126" s="18" t="s">
        <v>162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84</v>
      </c>
      <c r="BK126" s="186">
        <f>ROUND(I126*H126,2)</f>
        <v>0</v>
      </c>
      <c r="BL126" s="18" t="s">
        <v>169</v>
      </c>
      <c r="BM126" s="185" t="s">
        <v>1478</v>
      </c>
    </row>
    <row r="127" spans="1:65" s="2" customFormat="1" ht="10.199999999999999">
      <c r="A127" s="35"/>
      <c r="B127" s="36"/>
      <c r="C127" s="37"/>
      <c r="D127" s="187" t="s">
        <v>171</v>
      </c>
      <c r="E127" s="37"/>
      <c r="F127" s="188" t="s">
        <v>1479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171</v>
      </c>
      <c r="AU127" s="18" t="s">
        <v>87</v>
      </c>
    </row>
    <row r="128" spans="1:65" s="13" customFormat="1" ht="10.199999999999999">
      <c r="B128" s="192"/>
      <c r="C128" s="193"/>
      <c r="D128" s="194" t="s">
        <v>173</v>
      </c>
      <c r="E128" s="195" t="s">
        <v>28</v>
      </c>
      <c r="F128" s="196" t="s">
        <v>245</v>
      </c>
      <c r="G128" s="193"/>
      <c r="H128" s="197">
        <v>13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173</v>
      </c>
      <c r="AU128" s="203" t="s">
        <v>87</v>
      </c>
      <c r="AV128" s="13" t="s">
        <v>87</v>
      </c>
      <c r="AW128" s="13" t="s">
        <v>36</v>
      </c>
      <c r="AX128" s="13" t="s">
        <v>84</v>
      </c>
      <c r="AY128" s="203" t="s">
        <v>162</v>
      </c>
    </row>
    <row r="129" spans="1:65" s="2" customFormat="1" ht="50.4" customHeight="1">
      <c r="A129" s="35"/>
      <c r="B129" s="36"/>
      <c r="C129" s="174" t="s">
        <v>252</v>
      </c>
      <c r="D129" s="174" t="s">
        <v>164</v>
      </c>
      <c r="E129" s="175" t="s">
        <v>1480</v>
      </c>
      <c r="F129" s="176" t="s">
        <v>1481</v>
      </c>
      <c r="G129" s="177" t="s">
        <v>225</v>
      </c>
      <c r="H129" s="178">
        <v>117</v>
      </c>
      <c r="I129" s="179"/>
      <c r="J129" s="180">
        <f>ROUND(I129*H129,2)</f>
        <v>0</v>
      </c>
      <c r="K129" s="176" t="s">
        <v>168</v>
      </c>
      <c r="L129" s="40"/>
      <c r="M129" s="181" t="s">
        <v>28</v>
      </c>
      <c r="N129" s="182" t="s">
        <v>47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169</v>
      </c>
      <c r="AT129" s="185" t="s">
        <v>164</v>
      </c>
      <c r="AU129" s="185" t="s">
        <v>87</v>
      </c>
      <c r="AY129" s="18" t="s">
        <v>162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84</v>
      </c>
      <c r="BK129" s="186">
        <f>ROUND(I129*H129,2)</f>
        <v>0</v>
      </c>
      <c r="BL129" s="18" t="s">
        <v>169</v>
      </c>
      <c r="BM129" s="185" t="s">
        <v>1482</v>
      </c>
    </row>
    <row r="130" spans="1:65" s="2" customFormat="1" ht="10.199999999999999">
      <c r="A130" s="35"/>
      <c r="B130" s="36"/>
      <c r="C130" s="37"/>
      <c r="D130" s="187" t="s">
        <v>171</v>
      </c>
      <c r="E130" s="37"/>
      <c r="F130" s="188" t="s">
        <v>1483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171</v>
      </c>
      <c r="AU130" s="18" t="s">
        <v>87</v>
      </c>
    </row>
    <row r="131" spans="1:65" s="13" customFormat="1" ht="10.199999999999999">
      <c r="B131" s="192"/>
      <c r="C131" s="193"/>
      <c r="D131" s="194" t="s">
        <v>173</v>
      </c>
      <c r="E131" s="195" t="s">
        <v>28</v>
      </c>
      <c r="F131" s="196" t="s">
        <v>1484</v>
      </c>
      <c r="G131" s="193"/>
      <c r="H131" s="197">
        <v>117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173</v>
      </c>
      <c r="AU131" s="203" t="s">
        <v>87</v>
      </c>
      <c r="AV131" s="13" t="s">
        <v>87</v>
      </c>
      <c r="AW131" s="13" t="s">
        <v>36</v>
      </c>
      <c r="AX131" s="13" t="s">
        <v>84</v>
      </c>
      <c r="AY131" s="203" t="s">
        <v>162</v>
      </c>
    </row>
    <row r="132" spans="1:65" s="2" customFormat="1" ht="50.4" customHeight="1">
      <c r="A132" s="35"/>
      <c r="B132" s="36"/>
      <c r="C132" s="174" t="s">
        <v>8</v>
      </c>
      <c r="D132" s="174" t="s">
        <v>164</v>
      </c>
      <c r="E132" s="175" t="s">
        <v>1485</v>
      </c>
      <c r="F132" s="176" t="s">
        <v>1486</v>
      </c>
      <c r="G132" s="177" t="s">
        <v>225</v>
      </c>
      <c r="H132" s="178">
        <v>117</v>
      </c>
      <c r="I132" s="179"/>
      <c r="J132" s="180">
        <f>ROUND(I132*H132,2)</f>
        <v>0</v>
      </c>
      <c r="K132" s="176" t="s">
        <v>168</v>
      </c>
      <c r="L132" s="40"/>
      <c r="M132" s="181" t="s">
        <v>28</v>
      </c>
      <c r="N132" s="182" t="s">
        <v>47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169</v>
      </c>
      <c r="AT132" s="185" t="s">
        <v>164</v>
      </c>
      <c r="AU132" s="185" t="s">
        <v>87</v>
      </c>
      <c r="AY132" s="18" t="s">
        <v>162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84</v>
      </c>
      <c r="BK132" s="186">
        <f>ROUND(I132*H132,2)</f>
        <v>0</v>
      </c>
      <c r="BL132" s="18" t="s">
        <v>169</v>
      </c>
      <c r="BM132" s="185" t="s">
        <v>1487</v>
      </c>
    </row>
    <row r="133" spans="1:65" s="2" customFormat="1" ht="10.199999999999999">
      <c r="A133" s="35"/>
      <c r="B133" s="36"/>
      <c r="C133" s="37"/>
      <c r="D133" s="187" t="s">
        <v>171</v>
      </c>
      <c r="E133" s="37"/>
      <c r="F133" s="188" t="s">
        <v>1488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171</v>
      </c>
      <c r="AU133" s="18" t="s">
        <v>87</v>
      </c>
    </row>
    <row r="134" spans="1:65" s="13" customFormat="1" ht="10.199999999999999">
      <c r="B134" s="192"/>
      <c r="C134" s="193"/>
      <c r="D134" s="194" t="s">
        <v>173</v>
      </c>
      <c r="E134" s="195" t="s">
        <v>28</v>
      </c>
      <c r="F134" s="196" t="s">
        <v>1484</v>
      </c>
      <c r="G134" s="193"/>
      <c r="H134" s="197">
        <v>117</v>
      </c>
      <c r="I134" s="198"/>
      <c r="J134" s="193"/>
      <c r="K134" s="193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173</v>
      </c>
      <c r="AU134" s="203" t="s">
        <v>87</v>
      </c>
      <c r="AV134" s="13" t="s">
        <v>87</v>
      </c>
      <c r="AW134" s="13" t="s">
        <v>36</v>
      </c>
      <c r="AX134" s="13" t="s">
        <v>84</v>
      </c>
      <c r="AY134" s="203" t="s">
        <v>162</v>
      </c>
    </row>
    <row r="135" spans="1:65" s="2" customFormat="1" ht="50.4" customHeight="1">
      <c r="A135" s="35"/>
      <c r="B135" s="36"/>
      <c r="C135" s="174" t="s">
        <v>263</v>
      </c>
      <c r="D135" s="174" t="s">
        <v>164</v>
      </c>
      <c r="E135" s="175" t="s">
        <v>1489</v>
      </c>
      <c r="F135" s="176" t="s">
        <v>1490</v>
      </c>
      <c r="G135" s="177" t="s">
        <v>225</v>
      </c>
      <c r="H135" s="178">
        <v>117</v>
      </c>
      <c r="I135" s="179"/>
      <c r="J135" s="180">
        <f>ROUND(I135*H135,2)</f>
        <v>0</v>
      </c>
      <c r="K135" s="176" t="s">
        <v>168</v>
      </c>
      <c r="L135" s="40"/>
      <c r="M135" s="181" t="s">
        <v>28</v>
      </c>
      <c r="N135" s="182" t="s">
        <v>47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169</v>
      </c>
      <c r="AT135" s="185" t="s">
        <v>164</v>
      </c>
      <c r="AU135" s="185" t="s">
        <v>87</v>
      </c>
      <c r="AY135" s="18" t="s">
        <v>162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84</v>
      </c>
      <c r="BK135" s="186">
        <f>ROUND(I135*H135,2)</f>
        <v>0</v>
      </c>
      <c r="BL135" s="18" t="s">
        <v>169</v>
      </c>
      <c r="BM135" s="185" t="s">
        <v>1491</v>
      </c>
    </row>
    <row r="136" spans="1:65" s="2" customFormat="1" ht="10.199999999999999">
      <c r="A136" s="35"/>
      <c r="B136" s="36"/>
      <c r="C136" s="37"/>
      <c r="D136" s="187" t="s">
        <v>171</v>
      </c>
      <c r="E136" s="37"/>
      <c r="F136" s="188" t="s">
        <v>1492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171</v>
      </c>
      <c r="AU136" s="18" t="s">
        <v>87</v>
      </c>
    </row>
    <row r="137" spans="1:65" s="13" customFormat="1" ht="10.199999999999999">
      <c r="B137" s="192"/>
      <c r="C137" s="193"/>
      <c r="D137" s="194" t="s">
        <v>173</v>
      </c>
      <c r="E137" s="195" t="s">
        <v>28</v>
      </c>
      <c r="F137" s="196" t="s">
        <v>1484</v>
      </c>
      <c r="G137" s="193"/>
      <c r="H137" s="197">
        <v>117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173</v>
      </c>
      <c r="AU137" s="203" t="s">
        <v>87</v>
      </c>
      <c r="AV137" s="13" t="s">
        <v>87</v>
      </c>
      <c r="AW137" s="13" t="s">
        <v>36</v>
      </c>
      <c r="AX137" s="13" t="s">
        <v>84</v>
      </c>
      <c r="AY137" s="203" t="s">
        <v>162</v>
      </c>
    </row>
    <row r="138" spans="1:65" s="2" customFormat="1" ht="22.2" customHeight="1">
      <c r="A138" s="35"/>
      <c r="B138" s="36"/>
      <c r="C138" s="174" t="s">
        <v>267</v>
      </c>
      <c r="D138" s="174" t="s">
        <v>164</v>
      </c>
      <c r="E138" s="175" t="s">
        <v>1493</v>
      </c>
      <c r="F138" s="176" t="s">
        <v>1494</v>
      </c>
      <c r="G138" s="177" t="s">
        <v>217</v>
      </c>
      <c r="H138" s="178">
        <v>3660</v>
      </c>
      <c r="I138" s="179"/>
      <c r="J138" s="180">
        <f>ROUND(I138*H138,2)</f>
        <v>0</v>
      </c>
      <c r="K138" s="176" t="s">
        <v>168</v>
      </c>
      <c r="L138" s="40"/>
      <c r="M138" s="181" t="s">
        <v>28</v>
      </c>
      <c r="N138" s="182" t="s">
        <v>47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169</v>
      </c>
      <c r="AT138" s="185" t="s">
        <v>164</v>
      </c>
      <c r="AU138" s="185" t="s">
        <v>87</v>
      </c>
      <c r="AY138" s="18" t="s">
        <v>162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84</v>
      </c>
      <c r="BK138" s="186">
        <f>ROUND(I138*H138,2)</f>
        <v>0</v>
      </c>
      <c r="BL138" s="18" t="s">
        <v>169</v>
      </c>
      <c r="BM138" s="185" t="s">
        <v>1495</v>
      </c>
    </row>
    <row r="139" spans="1:65" s="2" customFormat="1" ht="10.199999999999999">
      <c r="A139" s="35"/>
      <c r="B139" s="36"/>
      <c r="C139" s="37"/>
      <c r="D139" s="187" t="s">
        <v>171</v>
      </c>
      <c r="E139" s="37"/>
      <c r="F139" s="188" t="s">
        <v>1496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171</v>
      </c>
      <c r="AU139" s="18" t="s">
        <v>87</v>
      </c>
    </row>
    <row r="140" spans="1:65" s="13" customFormat="1" ht="10.199999999999999">
      <c r="B140" s="192"/>
      <c r="C140" s="193"/>
      <c r="D140" s="194" t="s">
        <v>173</v>
      </c>
      <c r="E140" s="195" t="s">
        <v>28</v>
      </c>
      <c r="F140" s="196" t="s">
        <v>1497</v>
      </c>
      <c r="G140" s="193"/>
      <c r="H140" s="197">
        <v>3660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173</v>
      </c>
      <c r="AU140" s="203" t="s">
        <v>87</v>
      </c>
      <c r="AV140" s="13" t="s">
        <v>87</v>
      </c>
      <c r="AW140" s="13" t="s">
        <v>36</v>
      </c>
      <c r="AX140" s="13" t="s">
        <v>84</v>
      </c>
      <c r="AY140" s="203" t="s">
        <v>162</v>
      </c>
    </row>
    <row r="141" spans="1:65" s="2" customFormat="1" ht="22.2" customHeight="1">
      <c r="A141" s="35"/>
      <c r="B141" s="36"/>
      <c r="C141" s="174" t="s">
        <v>272</v>
      </c>
      <c r="D141" s="174" t="s">
        <v>164</v>
      </c>
      <c r="E141" s="175" t="s">
        <v>1498</v>
      </c>
      <c r="F141" s="176" t="s">
        <v>1499</v>
      </c>
      <c r="G141" s="177" t="s">
        <v>217</v>
      </c>
      <c r="H141" s="178">
        <v>14640</v>
      </c>
      <c r="I141" s="179"/>
      <c r="J141" s="180">
        <f>ROUND(I141*H141,2)</f>
        <v>0</v>
      </c>
      <c r="K141" s="176" t="s">
        <v>168</v>
      </c>
      <c r="L141" s="40"/>
      <c r="M141" s="181" t="s">
        <v>28</v>
      </c>
      <c r="N141" s="182" t="s">
        <v>47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169</v>
      </c>
      <c r="AT141" s="185" t="s">
        <v>164</v>
      </c>
      <c r="AU141" s="185" t="s">
        <v>87</v>
      </c>
      <c r="AY141" s="18" t="s">
        <v>162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84</v>
      </c>
      <c r="BK141" s="186">
        <f>ROUND(I141*H141,2)</f>
        <v>0</v>
      </c>
      <c r="BL141" s="18" t="s">
        <v>169</v>
      </c>
      <c r="BM141" s="185" t="s">
        <v>1500</v>
      </c>
    </row>
    <row r="142" spans="1:65" s="2" customFormat="1" ht="10.199999999999999">
      <c r="A142" s="35"/>
      <c r="B142" s="36"/>
      <c r="C142" s="37"/>
      <c r="D142" s="187" t="s">
        <v>171</v>
      </c>
      <c r="E142" s="37"/>
      <c r="F142" s="188" t="s">
        <v>1501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171</v>
      </c>
      <c r="AU142" s="18" t="s">
        <v>87</v>
      </c>
    </row>
    <row r="143" spans="1:65" s="13" customFormat="1" ht="10.199999999999999">
      <c r="B143" s="192"/>
      <c r="C143" s="193"/>
      <c r="D143" s="194" t="s">
        <v>173</v>
      </c>
      <c r="E143" s="195" t="s">
        <v>28</v>
      </c>
      <c r="F143" s="196" t="s">
        <v>1502</v>
      </c>
      <c r="G143" s="193"/>
      <c r="H143" s="197">
        <v>14640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173</v>
      </c>
      <c r="AU143" s="203" t="s">
        <v>87</v>
      </c>
      <c r="AV143" s="13" t="s">
        <v>87</v>
      </c>
      <c r="AW143" s="13" t="s">
        <v>36</v>
      </c>
      <c r="AX143" s="13" t="s">
        <v>84</v>
      </c>
      <c r="AY143" s="203" t="s">
        <v>162</v>
      </c>
    </row>
    <row r="144" spans="1:65" s="2" customFormat="1" ht="34.799999999999997" customHeight="1">
      <c r="A144" s="35"/>
      <c r="B144" s="36"/>
      <c r="C144" s="174" t="s">
        <v>276</v>
      </c>
      <c r="D144" s="174" t="s">
        <v>164</v>
      </c>
      <c r="E144" s="175" t="s">
        <v>1503</v>
      </c>
      <c r="F144" s="176" t="s">
        <v>1504</v>
      </c>
      <c r="G144" s="177" t="s">
        <v>217</v>
      </c>
      <c r="H144" s="178">
        <v>54</v>
      </c>
      <c r="I144" s="179"/>
      <c r="J144" s="180">
        <f>ROUND(I144*H144,2)</f>
        <v>0</v>
      </c>
      <c r="K144" s="176" t="s">
        <v>168</v>
      </c>
      <c r="L144" s="40"/>
      <c r="M144" s="181" t="s">
        <v>28</v>
      </c>
      <c r="N144" s="182" t="s">
        <v>47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169</v>
      </c>
      <c r="AT144" s="185" t="s">
        <v>164</v>
      </c>
      <c r="AU144" s="185" t="s">
        <v>87</v>
      </c>
      <c r="AY144" s="18" t="s">
        <v>162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84</v>
      </c>
      <c r="BK144" s="186">
        <f>ROUND(I144*H144,2)</f>
        <v>0</v>
      </c>
      <c r="BL144" s="18" t="s">
        <v>169</v>
      </c>
      <c r="BM144" s="185" t="s">
        <v>1505</v>
      </c>
    </row>
    <row r="145" spans="1:65" s="2" customFormat="1" ht="10.199999999999999">
      <c r="A145" s="35"/>
      <c r="B145" s="36"/>
      <c r="C145" s="37"/>
      <c r="D145" s="187" t="s">
        <v>171</v>
      </c>
      <c r="E145" s="37"/>
      <c r="F145" s="188" t="s">
        <v>1506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171</v>
      </c>
      <c r="AU145" s="18" t="s">
        <v>87</v>
      </c>
    </row>
    <row r="146" spans="1:65" s="13" customFormat="1" ht="10.199999999999999">
      <c r="B146" s="192"/>
      <c r="C146" s="193"/>
      <c r="D146" s="194" t="s">
        <v>173</v>
      </c>
      <c r="E146" s="195" t="s">
        <v>28</v>
      </c>
      <c r="F146" s="196" t="s">
        <v>904</v>
      </c>
      <c r="G146" s="193"/>
      <c r="H146" s="197">
        <v>54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173</v>
      </c>
      <c r="AU146" s="203" t="s">
        <v>87</v>
      </c>
      <c r="AV146" s="13" t="s">
        <v>87</v>
      </c>
      <c r="AW146" s="13" t="s">
        <v>36</v>
      </c>
      <c r="AX146" s="13" t="s">
        <v>84</v>
      </c>
      <c r="AY146" s="203" t="s">
        <v>162</v>
      </c>
    </row>
    <row r="147" spans="1:65" s="2" customFormat="1" ht="14.4" customHeight="1">
      <c r="A147" s="35"/>
      <c r="B147" s="36"/>
      <c r="C147" s="225" t="s">
        <v>283</v>
      </c>
      <c r="D147" s="225" t="s">
        <v>228</v>
      </c>
      <c r="E147" s="226" t="s">
        <v>1507</v>
      </c>
      <c r="F147" s="227" t="s">
        <v>1508</v>
      </c>
      <c r="G147" s="228" t="s">
        <v>390</v>
      </c>
      <c r="H147" s="229">
        <v>1.35</v>
      </c>
      <c r="I147" s="230"/>
      <c r="J147" s="231">
        <f>ROUND(I147*H147,2)</f>
        <v>0</v>
      </c>
      <c r="K147" s="227" t="s">
        <v>28</v>
      </c>
      <c r="L147" s="232"/>
      <c r="M147" s="233" t="s">
        <v>28</v>
      </c>
      <c r="N147" s="234" t="s">
        <v>47</v>
      </c>
      <c r="O147" s="65"/>
      <c r="P147" s="183">
        <f>O147*H147</f>
        <v>0</v>
      </c>
      <c r="Q147" s="183">
        <v>1E-3</v>
      </c>
      <c r="R147" s="183">
        <f>Q147*H147</f>
        <v>1.3500000000000001E-3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214</v>
      </c>
      <c r="AT147" s="185" t="s">
        <v>228</v>
      </c>
      <c r="AU147" s="185" t="s">
        <v>87</v>
      </c>
      <c r="AY147" s="18" t="s">
        <v>162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84</v>
      </c>
      <c r="BK147" s="186">
        <f>ROUND(I147*H147,2)</f>
        <v>0</v>
      </c>
      <c r="BL147" s="18" t="s">
        <v>169</v>
      </c>
      <c r="BM147" s="185" t="s">
        <v>1509</v>
      </c>
    </row>
    <row r="148" spans="1:65" s="13" customFormat="1" ht="10.199999999999999">
      <c r="B148" s="192"/>
      <c r="C148" s="193"/>
      <c r="D148" s="194" t="s">
        <v>173</v>
      </c>
      <c r="E148" s="195" t="s">
        <v>28</v>
      </c>
      <c r="F148" s="196" t="s">
        <v>1510</v>
      </c>
      <c r="G148" s="193"/>
      <c r="H148" s="197">
        <v>1.35</v>
      </c>
      <c r="I148" s="198"/>
      <c r="J148" s="193"/>
      <c r="K148" s="193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173</v>
      </c>
      <c r="AU148" s="203" t="s">
        <v>87</v>
      </c>
      <c r="AV148" s="13" t="s">
        <v>87</v>
      </c>
      <c r="AW148" s="13" t="s">
        <v>36</v>
      </c>
      <c r="AX148" s="13" t="s">
        <v>84</v>
      </c>
      <c r="AY148" s="203" t="s">
        <v>162</v>
      </c>
    </row>
    <row r="149" spans="1:65" s="2" customFormat="1" ht="22.2" customHeight="1">
      <c r="A149" s="35"/>
      <c r="B149" s="36"/>
      <c r="C149" s="174" t="s">
        <v>7</v>
      </c>
      <c r="D149" s="174" t="s">
        <v>164</v>
      </c>
      <c r="E149" s="175" t="s">
        <v>1511</v>
      </c>
      <c r="F149" s="176" t="s">
        <v>1512</v>
      </c>
      <c r="G149" s="177" t="s">
        <v>217</v>
      </c>
      <c r="H149" s="178">
        <v>3610</v>
      </c>
      <c r="I149" s="179"/>
      <c r="J149" s="180">
        <f>ROUND(I149*H149,2)</f>
        <v>0</v>
      </c>
      <c r="K149" s="176" t="s">
        <v>168</v>
      </c>
      <c r="L149" s="40"/>
      <c r="M149" s="181" t="s">
        <v>28</v>
      </c>
      <c r="N149" s="182" t="s">
        <v>47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169</v>
      </c>
      <c r="AT149" s="185" t="s">
        <v>164</v>
      </c>
      <c r="AU149" s="185" t="s">
        <v>87</v>
      </c>
      <c r="AY149" s="18" t="s">
        <v>162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84</v>
      </c>
      <c r="BK149" s="186">
        <f>ROUND(I149*H149,2)</f>
        <v>0</v>
      </c>
      <c r="BL149" s="18" t="s">
        <v>169</v>
      </c>
      <c r="BM149" s="185" t="s">
        <v>1513</v>
      </c>
    </row>
    <row r="150" spans="1:65" s="2" customFormat="1" ht="10.199999999999999">
      <c r="A150" s="35"/>
      <c r="B150" s="36"/>
      <c r="C150" s="37"/>
      <c r="D150" s="187" t="s">
        <v>171</v>
      </c>
      <c r="E150" s="37"/>
      <c r="F150" s="188" t="s">
        <v>1514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171</v>
      </c>
      <c r="AU150" s="18" t="s">
        <v>87</v>
      </c>
    </row>
    <row r="151" spans="1:65" s="13" customFormat="1" ht="10.199999999999999">
      <c r="B151" s="192"/>
      <c r="C151" s="193"/>
      <c r="D151" s="194" t="s">
        <v>173</v>
      </c>
      <c r="E151" s="195" t="s">
        <v>28</v>
      </c>
      <c r="F151" s="196" t="s">
        <v>1515</v>
      </c>
      <c r="G151" s="193"/>
      <c r="H151" s="197">
        <v>3610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173</v>
      </c>
      <c r="AU151" s="203" t="s">
        <v>87</v>
      </c>
      <c r="AV151" s="13" t="s">
        <v>87</v>
      </c>
      <c r="AW151" s="13" t="s">
        <v>36</v>
      </c>
      <c r="AX151" s="13" t="s">
        <v>84</v>
      </c>
      <c r="AY151" s="203" t="s">
        <v>162</v>
      </c>
    </row>
    <row r="152" spans="1:65" s="2" customFormat="1" ht="14.4" customHeight="1">
      <c r="A152" s="35"/>
      <c r="B152" s="36"/>
      <c r="C152" s="225" t="s">
        <v>290</v>
      </c>
      <c r="D152" s="225" t="s">
        <v>228</v>
      </c>
      <c r="E152" s="226" t="s">
        <v>1516</v>
      </c>
      <c r="F152" s="227" t="s">
        <v>1517</v>
      </c>
      <c r="G152" s="228" t="s">
        <v>196</v>
      </c>
      <c r="H152" s="229">
        <v>561.6</v>
      </c>
      <c r="I152" s="230"/>
      <c r="J152" s="231">
        <f>ROUND(I152*H152,2)</f>
        <v>0</v>
      </c>
      <c r="K152" s="227" t="s">
        <v>168</v>
      </c>
      <c r="L152" s="232"/>
      <c r="M152" s="233" t="s">
        <v>28</v>
      </c>
      <c r="N152" s="234" t="s">
        <v>47</v>
      </c>
      <c r="O152" s="65"/>
      <c r="P152" s="183">
        <f>O152*H152</f>
        <v>0</v>
      </c>
      <c r="Q152" s="183">
        <v>1</v>
      </c>
      <c r="R152" s="183">
        <f>Q152*H152</f>
        <v>561.6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214</v>
      </c>
      <c r="AT152" s="185" t="s">
        <v>228</v>
      </c>
      <c r="AU152" s="185" t="s">
        <v>87</v>
      </c>
      <c r="AY152" s="18" t="s">
        <v>162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84</v>
      </c>
      <c r="BK152" s="186">
        <f>ROUND(I152*H152,2)</f>
        <v>0</v>
      </c>
      <c r="BL152" s="18" t="s">
        <v>169</v>
      </c>
      <c r="BM152" s="185" t="s">
        <v>1518</v>
      </c>
    </row>
    <row r="153" spans="1:65" s="13" customFormat="1" ht="10.199999999999999">
      <c r="B153" s="192"/>
      <c r="C153" s="193"/>
      <c r="D153" s="194" t="s">
        <v>173</v>
      </c>
      <c r="E153" s="195" t="s">
        <v>28</v>
      </c>
      <c r="F153" s="196" t="s">
        <v>1519</v>
      </c>
      <c r="G153" s="193"/>
      <c r="H153" s="197">
        <v>561.6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173</v>
      </c>
      <c r="AU153" s="203" t="s">
        <v>87</v>
      </c>
      <c r="AV153" s="13" t="s">
        <v>87</v>
      </c>
      <c r="AW153" s="13" t="s">
        <v>36</v>
      </c>
      <c r="AX153" s="13" t="s">
        <v>84</v>
      </c>
      <c r="AY153" s="203" t="s">
        <v>162</v>
      </c>
    </row>
    <row r="154" spans="1:65" s="2" customFormat="1" ht="14.4" customHeight="1">
      <c r="A154" s="35"/>
      <c r="B154" s="36"/>
      <c r="C154" s="225" t="s">
        <v>295</v>
      </c>
      <c r="D154" s="225" t="s">
        <v>228</v>
      </c>
      <c r="E154" s="226" t="s">
        <v>1520</v>
      </c>
      <c r="F154" s="227" t="s">
        <v>1521</v>
      </c>
      <c r="G154" s="228" t="s">
        <v>196</v>
      </c>
      <c r="H154" s="229">
        <v>88.2</v>
      </c>
      <c r="I154" s="230"/>
      <c r="J154" s="231">
        <f>ROUND(I154*H154,2)</f>
        <v>0</v>
      </c>
      <c r="K154" s="227" t="s">
        <v>168</v>
      </c>
      <c r="L154" s="232"/>
      <c r="M154" s="233" t="s">
        <v>28</v>
      </c>
      <c r="N154" s="234" t="s">
        <v>47</v>
      </c>
      <c r="O154" s="65"/>
      <c r="P154" s="183">
        <f>O154*H154</f>
        <v>0</v>
      </c>
      <c r="Q154" s="183">
        <v>1</v>
      </c>
      <c r="R154" s="183">
        <f>Q154*H154</f>
        <v>88.2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214</v>
      </c>
      <c r="AT154" s="185" t="s">
        <v>228</v>
      </c>
      <c r="AU154" s="185" t="s">
        <v>87</v>
      </c>
      <c r="AY154" s="18" t="s">
        <v>162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84</v>
      </c>
      <c r="BK154" s="186">
        <f>ROUND(I154*H154,2)</f>
        <v>0</v>
      </c>
      <c r="BL154" s="18" t="s">
        <v>169</v>
      </c>
      <c r="BM154" s="185" t="s">
        <v>1522</v>
      </c>
    </row>
    <row r="155" spans="1:65" s="13" customFormat="1" ht="10.199999999999999">
      <c r="B155" s="192"/>
      <c r="C155" s="193"/>
      <c r="D155" s="194" t="s">
        <v>173</v>
      </c>
      <c r="E155" s="195" t="s">
        <v>28</v>
      </c>
      <c r="F155" s="196" t="s">
        <v>1523</v>
      </c>
      <c r="G155" s="193"/>
      <c r="H155" s="197">
        <v>88.2</v>
      </c>
      <c r="I155" s="198"/>
      <c r="J155" s="193"/>
      <c r="K155" s="193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173</v>
      </c>
      <c r="AU155" s="203" t="s">
        <v>87</v>
      </c>
      <c r="AV155" s="13" t="s">
        <v>87</v>
      </c>
      <c r="AW155" s="13" t="s">
        <v>36</v>
      </c>
      <c r="AX155" s="13" t="s">
        <v>84</v>
      </c>
      <c r="AY155" s="203" t="s">
        <v>162</v>
      </c>
    </row>
    <row r="156" spans="1:65" s="2" customFormat="1" ht="50.4" customHeight="1">
      <c r="A156" s="35"/>
      <c r="B156" s="36"/>
      <c r="C156" s="174" t="s">
        <v>299</v>
      </c>
      <c r="D156" s="174" t="s">
        <v>164</v>
      </c>
      <c r="E156" s="175" t="s">
        <v>1524</v>
      </c>
      <c r="F156" s="176" t="s">
        <v>1525</v>
      </c>
      <c r="G156" s="177" t="s">
        <v>217</v>
      </c>
      <c r="H156" s="178">
        <v>3610</v>
      </c>
      <c r="I156" s="179"/>
      <c r="J156" s="180">
        <f>ROUND(I156*H156,2)</f>
        <v>0</v>
      </c>
      <c r="K156" s="176" t="s">
        <v>168</v>
      </c>
      <c r="L156" s="40"/>
      <c r="M156" s="181" t="s">
        <v>28</v>
      </c>
      <c r="N156" s="182" t="s">
        <v>47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169</v>
      </c>
      <c r="AT156" s="185" t="s">
        <v>164</v>
      </c>
      <c r="AU156" s="185" t="s">
        <v>87</v>
      </c>
      <c r="AY156" s="18" t="s">
        <v>162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84</v>
      </c>
      <c r="BK156" s="186">
        <f>ROUND(I156*H156,2)</f>
        <v>0</v>
      </c>
      <c r="BL156" s="18" t="s">
        <v>169</v>
      </c>
      <c r="BM156" s="185" t="s">
        <v>1526</v>
      </c>
    </row>
    <row r="157" spans="1:65" s="2" customFormat="1" ht="10.199999999999999">
      <c r="A157" s="35"/>
      <c r="B157" s="36"/>
      <c r="C157" s="37"/>
      <c r="D157" s="187" t="s">
        <v>171</v>
      </c>
      <c r="E157" s="37"/>
      <c r="F157" s="188" t="s">
        <v>1527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171</v>
      </c>
      <c r="AU157" s="18" t="s">
        <v>87</v>
      </c>
    </row>
    <row r="158" spans="1:65" s="13" customFormat="1" ht="10.199999999999999">
      <c r="B158" s="192"/>
      <c r="C158" s="193"/>
      <c r="D158" s="194" t="s">
        <v>173</v>
      </c>
      <c r="E158" s="195" t="s">
        <v>28</v>
      </c>
      <c r="F158" s="196" t="s">
        <v>1515</v>
      </c>
      <c r="G158" s="193"/>
      <c r="H158" s="197">
        <v>3610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173</v>
      </c>
      <c r="AU158" s="203" t="s">
        <v>87</v>
      </c>
      <c r="AV158" s="13" t="s">
        <v>87</v>
      </c>
      <c r="AW158" s="13" t="s">
        <v>36</v>
      </c>
      <c r="AX158" s="13" t="s">
        <v>84</v>
      </c>
      <c r="AY158" s="203" t="s">
        <v>162</v>
      </c>
    </row>
    <row r="159" spans="1:65" s="2" customFormat="1" ht="34.799999999999997" customHeight="1">
      <c r="A159" s="35"/>
      <c r="B159" s="36"/>
      <c r="C159" s="174" t="s">
        <v>305</v>
      </c>
      <c r="D159" s="174" t="s">
        <v>164</v>
      </c>
      <c r="E159" s="175" t="s">
        <v>1528</v>
      </c>
      <c r="F159" s="176" t="s">
        <v>1529</v>
      </c>
      <c r="G159" s="177" t="s">
        <v>217</v>
      </c>
      <c r="H159" s="178">
        <v>2840</v>
      </c>
      <c r="I159" s="179"/>
      <c r="J159" s="180">
        <f>ROUND(I159*H159,2)</f>
        <v>0</v>
      </c>
      <c r="K159" s="176" t="s">
        <v>168</v>
      </c>
      <c r="L159" s="40"/>
      <c r="M159" s="181" t="s">
        <v>28</v>
      </c>
      <c r="N159" s="182" t="s">
        <v>47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169</v>
      </c>
      <c r="AT159" s="185" t="s">
        <v>164</v>
      </c>
      <c r="AU159" s="185" t="s">
        <v>87</v>
      </c>
      <c r="AY159" s="18" t="s">
        <v>162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84</v>
      </c>
      <c r="BK159" s="186">
        <f>ROUND(I159*H159,2)</f>
        <v>0</v>
      </c>
      <c r="BL159" s="18" t="s">
        <v>169</v>
      </c>
      <c r="BM159" s="185" t="s">
        <v>1530</v>
      </c>
    </row>
    <row r="160" spans="1:65" s="2" customFormat="1" ht="10.199999999999999">
      <c r="A160" s="35"/>
      <c r="B160" s="36"/>
      <c r="C160" s="37"/>
      <c r="D160" s="187" t="s">
        <v>171</v>
      </c>
      <c r="E160" s="37"/>
      <c r="F160" s="188" t="s">
        <v>1531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171</v>
      </c>
      <c r="AU160" s="18" t="s">
        <v>87</v>
      </c>
    </row>
    <row r="161" spans="1:65" s="13" customFormat="1" ht="10.199999999999999">
      <c r="B161" s="192"/>
      <c r="C161" s="193"/>
      <c r="D161" s="194" t="s">
        <v>173</v>
      </c>
      <c r="E161" s="195" t="s">
        <v>28</v>
      </c>
      <c r="F161" s="196" t="s">
        <v>1532</v>
      </c>
      <c r="G161" s="193"/>
      <c r="H161" s="197">
        <v>2840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173</v>
      </c>
      <c r="AU161" s="203" t="s">
        <v>87</v>
      </c>
      <c r="AV161" s="13" t="s">
        <v>87</v>
      </c>
      <c r="AW161" s="13" t="s">
        <v>36</v>
      </c>
      <c r="AX161" s="13" t="s">
        <v>84</v>
      </c>
      <c r="AY161" s="203" t="s">
        <v>162</v>
      </c>
    </row>
    <row r="162" spans="1:65" s="2" customFormat="1" ht="14.4" customHeight="1">
      <c r="A162" s="35"/>
      <c r="B162" s="36"/>
      <c r="C162" s="225" t="s">
        <v>314</v>
      </c>
      <c r="D162" s="225" t="s">
        <v>228</v>
      </c>
      <c r="E162" s="226" t="s">
        <v>1507</v>
      </c>
      <c r="F162" s="227" t="s">
        <v>1508</v>
      </c>
      <c r="G162" s="228" t="s">
        <v>390</v>
      </c>
      <c r="H162" s="229">
        <v>71</v>
      </c>
      <c r="I162" s="230"/>
      <c r="J162" s="231">
        <f>ROUND(I162*H162,2)</f>
        <v>0</v>
      </c>
      <c r="K162" s="227" t="s">
        <v>28</v>
      </c>
      <c r="L162" s="232"/>
      <c r="M162" s="233" t="s">
        <v>28</v>
      </c>
      <c r="N162" s="234" t="s">
        <v>47</v>
      </c>
      <c r="O162" s="65"/>
      <c r="P162" s="183">
        <f>O162*H162</f>
        <v>0</v>
      </c>
      <c r="Q162" s="183">
        <v>1E-3</v>
      </c>
      <c r="R162" s="183">
        <f>Q162*H162</f>
        <v>7.1000000000000008E-2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214</v>
      </c>
      <c r="AT162" s="185" t="s">
        <v>228</v>
      </c>
      <c r="AU162" s="185" t="s">
        <v>87</v>
      </c>
      <c r="AY162" s="18" t="s">
        <v>162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84</v>
      </c>
      <c r="BK162" s="186">
        <f>ROUND(I162*H162,2)</f>
        <v>0</v>
      </c>
      <c r="BL162" s="18" t="s">
        <v>169</v>
      </c>
      <c r="BM162" s="185" t="s">
        <v>1533</v>
      </c>
    </row>
    <row r="163" spans="1:65" s="13" customFormat="1" ht="10.199999999999999">
      <c r="B163" s="192"/>
      <c r="C163" s="193"/>
      <c r="D163" s="194" t="s">
        <v>173</v>
      </c>
      <c r="E163" s="195" t="s">
        <v>28</v>
      </c>
      <c r="F163" s="196" t="s">
        <v>991</v>
      </c>
      <c r="G163" s="193"/>
      <c r="H163" s="197">
        <v>71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173</v>
      </c>
      <c r="AU163" s="203" t="s">
        <v>87</v>
      </c>
      <c r="AV163" s="13" t="s">
        <v>87</v>
      </c>
      <c r="AW163" s="13" t="s">
        <v>36</v>
      </c>
      <c r="AX163" s="13" t="s">
        <v>84</v>
      </c>
      <c r="AY163" s="203" t="s">
        <v>162</v>
      </c>
    </row>
    <row r="164" spans="1:65" s="2" customFormat="1" ht="30" customHeight="1">
      <c r="A164" s="35"/>
      <c r="B164" s="36"/>
      <c r="C164" s="174" t="s">
        <v>319</v>
      </c>
      <c r="D164" s="174" t="s">
        <v>164</v>
      </c>
      <c r="E164" s="175" t="s">
        <v>1534</v>
      </c>
      <c r="F164" s="176" t="s">
        <v>1535</v>
      </c>
      <c r="G164" s="177" t="s">
        <v>217</v>
      </c>
      <c r="H164" s="178">
        <v>28</v>
      </c>
      <c r="I164" s="179"/>
      <c r="J164" s="180">
        <f>ROUND(I164*H164,2)</f>
        <v>0</v>
      </c>
      <c r="K164" s="176" t="s">
        <v>28</v>
      </c>
      <c r="L164" s="40"/>
      <c r="M164" s="181" t="s">
        <v>28</v>
      </c>
      <c r="N164" s="182" t="s">
        <v>47</v>
      </c>
      <c r="O164" s="65"/>
      <c r="P164" s="183">
        <f>O164*H164</f>
        <v>0</v>
      </c>
      <c r="Q164" s="183">
        <v>2.2000000000000001E-4</v>
      </c>
      <c r="R164" s="183">
        <f>Q164*H164</f>
        <v>6.1600000000000005E-3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169</v>
      </c>
      <c r="AT164" s="185" t="s">
        <v>164</v>
      </c>
      <c r="AU164" s="185" t="s">
        <v>87</v>
      </c>
      <c r="AY164" s="18" t="s">
        <v>162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84</v>
      </c>
      <c r="BK164" s="186">
        <f>ROUND(I164*H164,2)</f>
        <v>0</v>
      </c>
      <c r="BL164" s="18" t="s">
        <v>169</v>
      </c>
      <c r="BM164" s="185" t="s">
        <v>1536</v>
      </c>
    </row>
    <row r="165" spans="1:65" s="13" customFormat="1" ht="10.199999999999999">
      <c r="B165" s="192"/>
      <c r="C165" s="193"/>
      <c r="D165" s="194" t="s">
        <v>173</v>
      </c>
      <c r="E165" s="195" t="s">
        <v>28</v>
      </c>
      <c r="F165" s="196" t="s">
        <v>324</v>
      </c>
      <c r="G165" s="193"/>
      <c r="H165" s="197">
        <v>28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173</v>
      </c>
      <c r="AU165" s="203" t="s">
        <v>87</v>
      </c>
      <c r="AV165" s="13" t="s">
        <v>87</v>
      </c>
      <c r="AW165" s="13" t="s">
        <v>36</v>
      </c>
      <c r="AX165" s="13" t="s">
        <v>84</v>
      </c>
      <c r="AY165" s="203" t="s">
        <v>162</v>
      </c>
    </row>
    <row r="166" spans="1:65" s="2" customFormat="1" ht="40.200000000000003" customHeight="1">
      <c r="A166" s="35"/>
      <c r="B166" s="36"/>
      <c r="C166" s="174" t="s">
        <v>324</v>
      </c>
      <c r="D166" s="174" t="s">
        <v>164</v>
      </c>
      <c r="E166" s="175" t="s">
        <v>1537</v>
      </c>
      <c r="F166" s="176" t="s">
        <v>1538</v>
      </c>
      <c r="G166" s="177" t="s">
        <v>217</v>
      </c>
      <c r="H166" s="178">
        <v>54</v>
      </c>
      <c r="I166" s="179"/>
      <c r="J166" s="180">
        <f>ROUND(I166*H166,2)</f>
        <v>0</v>
      </c>
      <c r="K166" s="176" t="s">
        <v>168</v>
      </c>
      <c r="L166" s="40"/>
      <c r="M166" s="181" t="s">
        <v>28</v>
      </c>
      <c r="N166" s="182" t="s">
        <v>47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169</v>
      </c>
      <c r="AT166" s="185" t="s">
        <v>164</v>
      </c>
      <c r="AU166" s="185" t="s">
        <v>87</v>
      </c>
      <c r="AY166" s="18" t="s">
        <v>162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84</v>
      </c>
      <c r="BK166" s="186">
        <f>ROUND(I166*H166,2)</f>
        <v>0</v>
      </c>
      <c r="BL166" s="18" t="s">
        <v>169</v>
      </c>
      <c r="BM166" s="185" t="s">
        <v>1539</v>
      </c>
    </row>
    <row r="167" spans="1:65" s="2" customFormat="1" ht="10.199999999999999">
      <c r="A167" s="35"/>
      <c r="B167" s="36"/>
      <c r="C167" s="37"/>
      <c r="D167" s="187" t="s">
        <v>171</v>
      </c>
      <c r="E167" s="37"/>
      <c r="F167" s="188" t="s">
        <v>1540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171</v>
      </c>
      <c r="AU167" s="18" t="s">
        <v>87</v>
      </c>
    </row>
    <row r="168" spans="1:65" s="13" customFormat="1" ht="10.199999999999999">
      <c r="B168" s="192"/>
      <c r="C168" s="193"/>
      <c r="D168" s="194" t="s">
        <v>173</v>
      </c>
      <c r="E168" s="195" t="s">
        <v>28</v>
      </c>
      <c r="F168" s="196" t="s">
        <v>904</v>
      </c>
      <c r="G168" s="193"/>
      <c r="H168" s="197">
        <v>54</v>
      </c>
      <c r="I168" s="198"/>
      <c r="J168" s="193"/>
      <c r="K168" s="193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173</v>
      </c>
      <c r="AU168" s="203" t="s">
        <v>87</v>
      </c>
      <c r="AV168" s="13" t="s">
        <v>87</v>
      </c>
      <c r="AW168" s="13" t="s">
        <v>36</v>
      </c>
      <c r="AX168" s="13" t="s">
        <v>84</v>
      </c>
      <c r="AY168" s="203" t="s">
        <v>162</v>
      </c>
    </row>
    <row r="169" spans="1:65" s="2" customFormat="1" ht="14.4" customHeight="1">
      <c r="A169" s="35"/>
      <c r="B169" s="36"/>
      <c r="C169" s="225" t="s">
        <v>332</v>
      </c>
      <c r="D169" s="225" t="s">
        <v>228</v>
      </c>
      <c r="E169" s="226" t="s">
        <v>1541</v>
      </c>
      <c r="F169" s="227" t="s">
        <v>1542</v>
      </c>
      <c r="G169" s="228" t="s">
        <v>167</v>
      </c>
      <c r="H169" s="229">
        <v>2.7</v>
      </c>
      <c r="I169" s="230"/>
      <c r="J169" s="231">
        <f>ROUND(I169*H169,2)</f>
        <v>0</v>
      </c>
      <c r="K169" s="227" t="s">
        <v>168</v>
      </c>
      <c r="L169" s="232"/>
      <c r="M169" s="233" t="s">
        <v>28</v>
      </c>
      <c r="N169" s="234" t="s">
        <v>47</v>
      </c>
      <c r="O169" s="65"/>
      <c r="P169" s="183">
        <f>O169*H169</f>
        <v>0</v>
      </c>
      <c r="Q169" s="183">
        <v>0.21</v>
      </c>
      <c r="R169" s="183">
        <f>Q169*H169</f>
        <v>0.56700000000000006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214</v>
      </c>
      <c r="AT169" s="185" t="s">
        <v>228</v>
      </c>
      <c r="AU169" s="185" t="s">
        <v>87</v>
      </c>
      <c r="AY169" s="18" t="s">
        <v>162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84</v>
      </c>
      <c r="BK169" s="186">
        <f>ROUND(I169*H169,2)</f>
        <v>0</v>
      </c>
      <c r="BL169" s="18" t="s">
        <v>169</v>
      </c>
      <c r="BM169" s="185" t="s">
        <v>1543</v>
      </c>
    </row>
    <row r="170" spans="1:65" s="13" customFormat="1" ht="10.199999999999999">
      <c r="B170" s="192"/>
      <c r="C170" s="193"/>
      <c r="D170" s="194" t="s">
        <v>173</v>
      </c>
      <c r="E170" s="195" t="s">
        <v>28</v>
      </c>
      <c r="F170" s="196" t="s">
        <v>1544</v>
      </c>
      <c r="G170" s="193"/>
      <c r="H170" s="197">
        <v>2.7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173</v>
      </c>
      <c r="AU170" s="203" t="s">
        <v>87</v>
      </c>
      <c r="AV170" s="13" t="s">
        <v>87</v>
      </c>
      <c r="AW170" s="13" t="s">
        <v>36</v>
      </c>
      <c r="AX170" s="13" t="s">
        <v>84</v>
      </c>
      <c r="AY170" s="203" t="s">
        <v>162</v>
      </c>
    </row>
    <row r="171" spans="1:65" s="2" customFormat="1" ht="40.200000000000003" customHeight="1">
      <c r="A171" s="35"/>
      <c r="B171" s="36"/>
      <c r="C171" s="174" t="s">
        <v>294</v>
      </c>
      <c r="D171" s="174" t="s">
        <v>164</v>
      </c>
      <c r="E171" s="175" t="s">
        <v>1545</v>
      </c>
      <c r="F171" s="176" t="s">
        <v>1546</v>
      </c>
      <c r="G171" s="177" t="s">
        <v>225</v>
      </c>
      <c r="H171" s="178">
        <v>15</v>
      </c>
      <c r="I171" s="179"/>
      <c r="J171" s="180">
        <f>ROUND(I171*H171,2)</f>
        <v>0</v>
      </c>
      <c r="K171" s="176" t="s">
        <v>168</v>
      </c>
      <c r="L171" s="40"/>
      <c r="M171" s="181" t="s">
        <v>28</v>
      </c>
      <c r="N171" s="182" t="s">
        <v>47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169</v>
      </c>
      <c r="AT171" s="185" t="s">
        <v>164</v>
      </c>
      <c r="AU171" s="185" t="s">
        <v>87</v>
      </c>
      <c r="AY171" s="18" t="s">
        <v>162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84</v>
      </c>
      <c r="BK171" s="186">
        <f>ROUND(I171*H171,2)</f>
        <v>0</v>
      </c>
      <c r="BL171" s="18" t="s">
        <v>169</v>
      </c>
      <c r="BM171" s="185" t="s">
        <v>1547</v>
      </c>
    </row>
    <row r="172" spans="1:65" s="2" customFormat="1" ht="10.199999999999999">
      <c r="A172" s="35"/>
      <c r="B172" s="36"/>
      <c r="C172" s="37"/>
      <c r="D172" s="187" t="s">
        <v>171</v>
      </c>
      <c r="E172" s="37"/>
      <c r="F172" s="188" t="s">
        <v>1548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171</v>
      </c>
      <c r="AU172" s="18" t="s">
        <v>87</v>
      </c>
    </row>
    <row r="173" spans="1:65" s="13" customFormat="1" ht="10.199999999999999">
      <c r="B173" s="192"/>
      <c r="C173" s="193"/>
      <c r="D173" s="194" t="s">
        <v>173</v>
      </c>
      <c r="E173" s="195" t="s">
        <v>28</v>
      </c>
      <c r="F173" s="196" t="s">
        <v>8</v>
      </c>
      <c r="G173" s="193"/>
      <c r="H173" s="197">
        <v>15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173</v>
      </c>
      <c r="AU173" s="203" t="s">
        <v>87</v>
      </c>
      <c r="AV173" s="13" t="s">
        <v>87</v>
      </c>
      <c r="AW173" s="13" t="s">
        <v>36</v>
      </c>
      <c r="AX173" s="13" t="s">
        <v>84</v>
      </c>
      <c r="AY173" s="203" t="s">
        <v>162</v>
      </c>
    </row>
    <row r="174" spans="1:65" s="2" customFormat="1" ht="22.8" customHeight="1">
      <c r="A174" s="35"/>
      <c r="B174" s="36"/>
      <c r="C174" s="225" t="s">
        <v>342</v>
      </c>
      <c r="D174" s="225" t="s">
        <v>228</v>
      </c>
      <c r="E174" s="226" t="s">
        <v>1549</v>
      </c>
      <c r="F174" s="227" t="s">
        <v>1550</v>
      </c>
      <c r="G174" s="228" t="s">
        <v>167</v>
      </c>
      <c r="H174" s="229">
        <v>7.5</v>
      </c>
      <c r="I174" s="230"/>
      <c r="J174" s="231">
        <f>ROUND(I174*H174,2)</f>
        <v>0</v>
      </c>
      <c r="K174" s="227" t="s">
        <v>28</v>
      </c>
      <c r="L174" s="232"/>
      <c r="M174" s="233" t="s">
        <v>28</v>
      </c>
      <c r="N174" s="234" t="s">
        <v>47</v>
      </c>
      <c r="O174" s="65"/>
      <c r="P174" s="183">
        <f>O174*H174</f>
        <v>0</v>
      </c>
      <c r="Q174" s="183">
        <v>0.22</v>
      </c>
      <c r="R174" s="183">
        <f>Q174*H174</f>
        <v>1.65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214</v>
      </c>
      <c r="AT174" s="185" t="s">
        <v>228</v>
      </c>
      <c r="AU174" s="185" t="s">
        <v>87</v>
      </c>
      <c r="AY174" s="18" t="s">
        <v>162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84</v>
      </c>
      <c r="BK174" s="186">
        <f>ROUND(I174*H174,2)</f>
        <v>0</v>
      </c>
      <c r="BL174" s="18" t="s">
        <v>169</v>
      </c>
      <c r="BM174" s="185" t="s">
        <v>1551</v>
      </c>
    </row>
    <row r="175" spans="1:65" s="13" customFormat="1" ht="10.199999999999999">
      <c r="B175" s="192"/>
      <c r="C175" s="193"/>
      <c r="D175" s="194" t="s">
        <v>173</v>
      </c>
      <c r="E175" s="195" t="s">
        <v>28</v>
      </c>
      <c r="F175" s="196" t="s">
        <v>1552</v>
      </c>
      <c r="G175" s="193"/>
      <c r="H175" s="197">
        <v>7.5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173</v>
      </c>
      <c r="AU175" s="203" t="s">
        <v>87</v>
      </c>
      <c r="AV175" s="13" t="s">
        <v>87</v>
      </c>
      <c r="AW175" s="13" t="s">
        <v>36</v>
      </c>
      <c r="AX175" s="13" t="s">
        <v>84</v>
      </c>
      <c r="AY175" s="203" t="s">
        <v>162</v>
      </c>
    </row>
    <row r="176" spans="1:65" s="2" customFormat="1" ht="22.8" customHeight="1">
      <c r="A176" s="35"/>
      <c r="B176" s="36"/>
      <c r="C176" s="225" t="s">
        <v>322</v>
      </c>
      <c r="D176" s="225" t="s">
        <v>228</v>
      </c>
      <c r="E176" s="226" t="s">
        <v>1553</v>
      </c>
      <c r="F176" s="227" t="s">
        <v>1554</v>
      </c>
      <c r="G176" s="228" t="s">
        <v>390</v>
      </c>
      <c r="H176" s="229">
        <v>7.5</v>
      </c>
      <c r="I176" s="230"/>
      <c r="J176" s="231">
        <f>ROUND(I176*H176,2)</f>
        <v>0</v>
      </c>
      <c r="K176" s="227" t="s">
        <v>28</v>
      </c>
      <c r="L176" s="232"/>
      <c r="M176" s="233" t="s">
        <v>28</v>
      </c>
      <c r="N176" s="234" t="s">
        <v>47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214</v>
      </c>
      <c r="AT176" s="185" t="s">
        <v>228</v>
      </c>
      <c r="AU176" s="185" t="s">
        <v>87</v>
      </c>
      <c r="AY176" s="18" t="s">
        <v>162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84</v>
      </c>
      <c r="BK176" s="186">
        <f>ROUND(I176*H176,2)</f>
        <v>0</v>
      </c>
      <c r="BL176" s="18" t="s">
        <v>169</v>
      </c>
      <c r="BM176" s="185" t="s">
        <v>1555</v>
      </c>
    </row>
    <row r="177" spans="1:65" s="13" customFormat="1" ht="10.199999999999999">
      <c r="B177" s="192"/>
      <c r="C177" s="193"/>
      <c r="D177" s="194" t="s">
        <v>173</v>
      </c>
      <c r="E177" s="195" t="s">
        <v>28</v>
      </c>
      <c r="F177" s="196" t="s">
        <v>1552</v>
      </c>
      <c r="G177" s="193"/>
      <c r="H177" s="197">
        <v>7.5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173</v>
      </c>
      <c r="AU177" s="203" t="s">
        <v>87</v>
      </c>
      <c r="AV177" s="13" t="s">
        <v>87</v>
      </c>
      <c r="AW177" s="13" t="s">
        <v>36</v>
      </c>
      <c r="AX177" s="13" t="s">
        <v>84</v>
      </c>
      <c r="AY177" s="203" t="s">
        <v>162</v>
      </c>
    </row>
    <row r="178" spans="1:65" s="2" customFormat="1" ht="34.799999999999997" customHeight="1">
      <c r="A178" s="35"/>
      <c r="B178" s="36"/>
      <c r="C178" s="174" t="s">
        <v>355</v>
      </c>
      <c r="D178" s="174" t="s">
        <v>164</v>
      </c>
      <c r="E178" s="175" t="s">
        <v>1556</v>
      </c>
      <c r="F178" s="176" t="s">
        <v>1557</v>
      </c>
      <c r="G178" s="177" t="s">
        <v>225</v>
      </c>
      <c r="H178" s="178">
        <v>6831</v>
      </c>
      <c r="I178" s="179"/>
      <c r="J178" s="180">
        <f>ROUND(I178*H178,2)</f>
        <v>0</v>
      </c>
      <c r="K178" s="176" t="s">
        <v>168</v>
      </c>
      <c r="L178" s="40"/>
      <c r="M178" s="181" t="s">
        <v>28</v>
      </c>
      <c r="N178" s="182" t="s">
        <v>47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169</v>
      </c>
      <c r="AT178" s="185" t="s">
        <v>164</v>
      </c>
      <c r="AU178" s="185" t="s">
        <v>87</v>
      </c>
      <c r="AY178" s="18" t="s">
        <v>162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84</v>
      </c>
      <c r="BK178" s="186">
        <f>ROUND(I178*H178,2)</f>
        <v>0</v>
      </c>
      <c r="BL178" s="18" t="s">
        <v>169</v>
      </c>
      <c r="BM178" s="185" t="s">
        <v>1558</v>
      </c>
    </row>
    <row r="179" spans="1:65" s="2" customFormat="1" ht="10.199999999999999">
      <c r="A179" s="35"/>
      <c r="B179" s="36"/>
      <c r="C179" s="37"/>
      <c r="D179" s="187" t="s">
        <v>171</v>
      </c>
      <c r="E179" s="37"/>
      <c r="F179" s="188" t="s">
        <v>1559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171</v>
      </c>
      <c r="AU179" s="18" t="s">
        <v>87</v>
      </c>
    </row>
    <row r="180" spans="1:65" s="13" customFormat="1" ht="10.199999999999999">
      <c r="B180" s="192"/>
      <c r="C180" s="193"/>
      <c r="D180" s="194" t="s">
        <v>173</v>
      </c>
      <c r="E180" s="195" t="s">
        <v>28</v>
      </c>
      <c r="F180" s="196" t="s">
        <v>1560</v>
      </c>
      <c r="G180" s="193"/>
      <c r="H180" s="197">
        <v>6831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173</v>
      </c>
      <c r="AU180" s="203" t="s">
        <v>87</v>
      </c>
      <c r="AV180" s="13" t="s">
        <v>87</v>
      </c>
      <c r="AW180" s="13" t="s">
        <v>36</v>
      </c>
      <c r="AX180" s="13" t="s">
        <v>84</v>
      </c>
      <c r="AY180" s="203" t="s">
        <v>162</v>
      </c>
    </row>
    <row r="181" spans="1:65" s="2" customFormat="1" ht="22.2" customHeight="1">
      <c r="A181" s="35"/>
      <c r="B181" s="36"/>
      <c r="C181" s="174" t="s">
        <v>360</v>
      </c>
      <c r="D181" s="174" t="s">
        <v>164</v>
      </c>
      <c r="E181" s="175" t="s">
        <v>1561</v>
      </c>
      <c r="F181" s="176" t="s">
        <v>1562</v>
      </c>
      <c r="G181" s="177" t="s">
        <v>225</v>
      </c>
      <c r="H181" s="178">
        <v>6077</v>
      </c>
      <c r="I181" s="179"/>
      <c r="J181" s="180">
        <f>ROUND(I181*H181,2)</f>
        <v>0</v>
      </c>
      <c r="K181" s="176" t="s">
        <v>168</v>
      </c>
      <c r="L181" s="40"/>
      <c r="M181" s="181" t="s">
        <v>28</v>
      </c>
      <c r="N181" s="182" t="s">
        <v>47</v>
      </c>
      <c r="O181" s="65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169</v>
      </c>
      <c r="AT181" s="185" t="s">
        <v>164</v>
      </c>
      <c r="AU181" s="185" t="s">
        <v>87</v>
      </c>
      <c r="AY181" s="18" t="s">
        <v>162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84</v>
      </c>
      <c r="BK181" s="186">
        <f>ROUND(I181*H181,2)</f>
        <v>0</v>
      </c>
      <c r="BL181" s="18" t="s">
        <v>169</v>
      </c>
      <c r="BM181" s="185" t="s">
        <v>1563</v>
      </c>
    </row>
    <row r="182" spans="1:65" s="2" customFormat="1" ht="10.199999999999999">
      <c r="A182" s="35"/>
      <c r="B182" s="36"/>
      <c r="C182" s="37"/>
      <c r="D182" s="187" t="s">
        <v>171</v>
      </c>
      <c r="E182" s="37"/>
      <c r="F182" s="188" t="s">
        <v>1564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171</v>
      </c>
      <c r="AU182" s="18" t="s">
        <v>87</v>
      </c>
    </row>
    <row r="183" spans="1:65" s="13" customFormat="1" ht="10.199999999999999">
      <c r="B183" s="192"/>
      <c r="C183" s="193"/>
      <c r="D183" s="194" t="s">
        <v>173</v>
      </c>
      <c r="E183" s="195" t="s">
        <v>28</v>
      </c>
      <c r="F183" s="196" t="s">
        <v>1565</v>
      </c>
      <c r="G183" s="193"/>
      <c r="H183" s="197">
        <v>6077</v>
      </c>
      <c r="I183" s="198"/>
      <c r="J183" s="193"/>
      <c r="K183" s="193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173</v>
      </c>
      <c r="AU183" s="203" t="s">
        <v>87</v>
      </c>
      <c r="AV183" s="13" t="s">
        <v>87</v>
      </c>
      <c r="AW183" s="13" t="s">
        <v>36</v>
      </c>
      <c r="AX183" s="13" t="s">
        <v>84</v>
      </c>
      <c r="AY183" s="203" t="s">
        <v>162</v>
      </c>
    </row>
    <row r="184" spans="1:65" s="2" customFormat="1" ht="22.8" customHeight="1">
      <c r="A184" s="35"/>
      <c r="B184" s="36"/>
      <c r="C184" s="225" t="s">
        <v>366</v>
      </c>
      <c r="D184" s="225" t="s">
        <v>228</v>
      </c>
      <c r="E184" s="226" t="s">
        <v>1566</v>
      </c>
      <c r="F184" s="227" t="s">
        <v>1567</v>
      </c>
      <c r="G184" s="228" t="s">
        <v>225</v>
      </c>
      <c r="H184" s="229">
        <v>30</v>
      </c>
      <c r="I184" s="230"/>
      <c r="J184" s="231">
        <f>ROUND(I184*H184,2)</f>
        <v>0</v>
      </c>
      <c r="K184" s="227" t="s">
        <v>28</v>
      </c>
      <c r="L184" s="232"/>
      <c r="M184" s="233" t="s">
        <v>28</v>
      </c>
      <c r="N184" s="234" t="s">
        <v>47</v>
      </c>
      <c r="O184" s="65"/>
      <c r="P184" s="183">
        <f>O184*H184</f>
        <v>0</v>
      </c>
      <c r="Q184" s="183">
        <v>8.0000000000000007E-5</v>
      </c>
      <c r="R184" s="183">
        <f>Q184*H184</f>
        <v>2.4000000000000002E-3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214</v>
      </c>
      <c r="AT184" s="185" t="s">
        <v>228</v>
      </c>
      <c r="AU184" s="185" t="s">
        <v>87</v>
      </c>
      <c r="AY184" s="18" t="s">
        <v>162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84</v>
      </c>
      <c r="BK184" s="186">
        <f>ROUND(I184*H184,2)</f>
        <v>0</v>
      </c>
      <c r="BL184" s="18" t="s">
        <v>169</v>
      </c>
      <c r="BM184" s="185" t="s">
        <v>1568</v>
      </c>
    </row>
    <row r="185" spans="1:65" s="13" customFormat="1" ht="10.199999999999999">
      <c r="B185" s="192"/>
      <c r="C185" s="193"/>
      <c r="D185" s="194" t="s">
        <v>173</v>
      </c>
      <c r="E185" s="195" t="s">
        <v>28</v>
      </c>
      <c r="F185" s="196" t="s">
        <v>294</v>
      </c>
      <c r="G185" s="193"/>
      <c r="H185" s="197">
        <v>30</v>
      </c>
      <c r="I185" s="198"/>
      <c r="J185" s="193"/>
      <c r="K185" s="193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173</v>
      </c>
      <c r="AU185" s="203" t="s">
        <v>87</v>
      </c>
      <c r="AV185" s="13" t="s">
        <v>87</v>
      </c>
      <c r="AW185" s="13" t="s">
        <v>36</v>
      </c>
      <c r="AX185" s="13" t="s">
        <v>84</v>
      </c>
      <c r="AY185" s="203" t="s">
        <v>162</v>
      </c>
    </row>
    <row r="186" spans="1:65" s="2" customFormat="1" ht="35.4" customHeight="1">
      <c r="A186" s="35"/>
      <c r="B186" s="36"/>
      <c r="C186" s="225" t="s">
        <v>371</v>
      </c>
      <c r="D186" s="225" t="s">
        <v>228</v>
      </c>
      <c r="E186" s="226" t="s">
        <v>1569</v>
      </c>
      <c r="F186" s="227" t="s">
        <v>1570</v>
      </c>
      <c r="G186" s="228" t="s">
        <v>225</v>
      </c>
      <c r="H186" s="229">
        <v>15</v>
      </c>
      <c r="I186" s="230"/>
      <c r="J186" s="231">
        <f>ROUND(I186*H186,2)</f>
        <v>0</v>
      </c>
      <c r="K186" s="227" t="s">
        <v>28</v>
      </c>
      <c r="L186" s="232"/>
      <c r="M186" s="233" t="s">
        <v>28</v>
      </c>
      <c r="N186" s="234" t="s">
        <v>47</v>
      </c>
      <c r="O186" s="65"/>
      <c r="P186" s="183">
        <f>O186*H186</f>
        <v>0</v>
      </c>
      <c r="Q186" s="183">
        <v>8.0000000000000007E-5</v>
      </c>
      <c r="R186" s="183">
        <f>Q186*H186</f>
        <v>1.2000000000000001E-3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214</v>
      </c>
      <c r="AT186" s="185" t="s">
        <v>228</v>
      </c>
      <c r="AU186" s="185" t="s">
        <v>87</v>
      </c>
      <c r="AY186" s="18" t="s">
        <v>162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84</v>
      </c>
      <c r="BK186" s="186">
        <f>ROUND(I186*H186,2)</f>
        <v>0</v>
      </c>
      <c r="BL186" s="18" t="s">
        <v>169</v>
      </c>
      <c r="BM186" s="185" t="s">
        <v>1571</v>
      </c>
    </row>
    <row r="187" spans="1:65" s="13" customFormat="1" ht="10.199999999999999">
      <c r="B187" s="192"/>
      <c r="C187" s="193"/>
      <c r="D187" s="194" t="s">
        <v>173</v>
      </c>
      <c r="E187" s="195" t="s">
        <v>28</v>
      </c>
      <c r="F187" s="196" t="s">
        <v>8</v>
      </c>
      <c r="G187" s="193"/>
      <c r="H187" s="197">
        <v>15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173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162</v>
      </c>
    </row>
    <row r="188" spans="1:65" s="2" customFormat="1" ht="35.4" customHeight="1">
      <c r="A188" s="35"/>
      <c r="B188" s="36"/>
      <c r="C188" s="225" t="s">
        <v>378</v>
      </c>
      <c r="D188" s="225" t="s">
        <v>228</v>
      </c>
      <c r="E188" s="226" t="s">
        <v>1572</v>
      </c>
      <c r="F188" s="227" t="s">
        <v>1573</v>
      </c>
      <c r="G188" s="228" t="s">
        <v>225</v>
      </c>
      <c r="H188" s="229">
        <v>809</v>
      </c>
      <c r="I188" s="230"/>
      <c r="J188" s="231">
        <f>ROUND(I188*H188,2)</f>
        <v>0</v>
      </c>
      <c r="K188" s="227" t="s">
        <v>28</v>
      </c>
      <c r="L188" s="232"/>
      <c r="M188" s="233" t="s">
        <v>28</v>
      </c>
      <c r="N188" s="234" t="s">
        <v>47</v>
      </c>
      <c r="O188" s="65"/>
      <c r="P188" s="183">
        <f>O188*H188</f>
        <v>0</v>
      </c>
      <c r="Q188" s="183">
        <v>8.0000000000000007E-5</v>
      </c>
      <c r="R188" s="183">
        <f>Q188*H188</f>
        <v>6.472E-2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214</v>
      </c>
      <c r="AT188" s="185" t="s">
        <v>228</v>
      </c>
      <c r="AU188" s="185" t="s">
        <v>87</v>
      </c>
      <c r="AY188" s="18" t="s">
        <v>162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84</v>
      </c>
      <c r="BK188" s="186">
        <f>ROUND(I188*H188,2)</f>
        <v>0</v>
      </c>
      <c r="BL188" s="18" t="s">
        <v>169</v>
      </c>
      <c r="BM188" s="185" t="s">
        <v>1574</v>
      </c>
    </row>
    <row r="189" spans="1:65" s="13" customFormat="1" ht="10.199999999999999">
      <c r="B189" s="192"/>
      <c r="C189" s="193"/>
      <c r="D189" s="194" t="s">
        <v>173</v>
      </c>
      <c r="E189" s="195" t="s">
        <v>28</v>
      </c>
      <c r="F189" s="196" t="s">
        <v>1575</v>
      </c>
      <c r="G189" s="193"/>
      <c r="H189" s="197">
        <v>809</v>
      </c>
      <c r="I189" s="198"/>
      <c r="J189" s="193"/>
      <c r="K189" s="193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173</v>
      </c>
      <c r="AU189" s="203" t="s">
        <v>87</v>
      </c>
      <c r="AV189" s="13" t="s">
        <v>87</v>
      </c>
      <c r="AW189" s="13" t="s">
        <v>36</v>
      </c>
      <c r="AX189" s="13" t="s">
        <v>84</v>
      </c>
      <c r="AY189" s="203" t="s">
        <v>162</v>
      </c>
    </row>
    <row r="190" spans="1:65" s="2" customFormat="1" ht="22.8" customHeight="1">
      <c r="A190" s="35"/>
      <c r="B190" s="36"/>
      <c r="C190" s="225" t="s">
        <v>383</v>
      </c>
      <c r="D190" s="225" t="s">
        <v>228</v>
      </c>
      <c r="E190" s="226" t="s">
        <v>1576</v>
      </c>
      <c r="F190" s="227" t="s">
        <v>1577</v>
      </c>
      <c r="G190" s="228" t="s">
        <v>225</v>
      </c>
      <c r="H190" s="229">
        <v>156</v>
      </c>
      <c r="I190" s="230"/>
      <c r="J190" s="231">
        <f>ROUND(I190*H190,2)</f>
        <v>0</v>
      </c>
      <c r="K190" s="227" t="s">
        <v>28</v>
      </c>
      <c r="L190" s="232"/>
      <c r="M190" s="233" t="s">
        <v>28</v>
      </c>
      <c r="N190" s="234" t="s">
        <v>47</v>
      </c>
      <c r="O190" s="65"/>
      <c r="P190" s="183">
        <f>O190*H190</f>
        <v>0</v>
      </c>
      <c r="Q190" s="183">
        <v>8.0000000000000007E-5</v>
      </c>
      <c r="R190" s="183">
        <f>Q190*H190</f>
        <v>1.2480000000000002E-2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214</v>
      </c>
      <c r="AT190" s="185" t="s">
        <v>228</v>
      </c>
      <c r="AU190" s="185" t="s">
        <v>87</v>
      </c>
      <c r="AY190" s="18" t="s">
        <v>162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84</v>
      </c>
      <c r="BK190" s="186">
        <f>ROUND(I190*H190,2)</f>
        <v>0</v>
      </c>
      <c r="BL190" s="18" t="s">
        <v>169</v>
      </c>
      <c r="BM190" s="185" t="s">
        <v>1578</v>
      </c>
    </row>
    <row r="191" spans="1:65" s="13" customFormat="1" ht="10.199999999999999">
      <c r="B191" s="192"/>
      <c r="C191" s="193"/>
      <c r="D191" s="194" t="s">
        <v>173</v>
      </c>
      <c r="E191" s="195" t="s">
        <v>28</v>
      </c>
      <c r="F191" s="196" t="s">
        <v>1579</v>
      </c>
      <c r="G191" s="193"/>
      <c r="H191" s="197">
        <v>156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173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162</v>
      </c>
    </row>
    <row r="192" spans="1:65" s="2" customFormat="1" ht="22.8" customHeight="1">
      <c r="A192" s="35"/>
      <c r="B192" s="36"/>
      <c r="C192" s="225" t="s">
        <v>387</v>
      </c>
      <c r="D192" s="225" t="s">
        <v>228</v>
      </c>
      <c r="E192" s="226" t="s">
        <v>1580</v>
      </c>
      <c r="F192" s="227" t="s">
        <v>1581</v>
      </c>
      <c r="G192" s="228" t="s">
        <v>225</v>
      </c>
      <c r="H192" s="229">
        <v>576</v>
      </c>
      <c r="I192" s="230"/>
      <c r="J192" s="231">
        <f>ROUND(I192*H192,2)</f>
        <v>0</v>
      </c>
      <c r="K192" s="227" t="s">
        <v>28</v>
      </c>
      <c r="L192" s="232"/>
      <c r="M192" s="233" t="s">
        <v>28</v>
      </c>
      <c r="N192" s="234" t="s">
        <v>47</v>
      </c>
      <c r="O192" s="65"/>
      <c r="P192" s="183">
        <f>O192*H192</f>
        <v>0</v>
      </c>
      <c r="Q192" s="183">
        <v>8.0000000000000007E-5</v>
      </c>
      <c r="R192" s="183">
        <f>Q192*H192</f>
        <v>4.6080000000000003E-2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214</v>
      </c>
      <c r="AT192" s="185" t="s">
        <v>228</v>
      </c>
      <c r="AU192" s="185" t="s">
        <v>87</v>
      </c>
      <c r="AY192" s="18" t="s">
        <v>162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84</v>
      </c>
      <c r="BK192" s="186">
        <f>ROUND(I192*H192,2)</f>
        <v>0</v>
      </c>
      <c r="BL192" s="18" t="s">
        <v>169</v>
      </c>
      <c r="BM192" s="185" t="s">
        <v>1582</v>
      </c>
    </row>
    <row r="193" spans="1:65" s="13" customFormat="1" ht="10.199999999999999">
      <c r="B193" s="192"/>
      <c r="C193" s="193"/>
      <c r="D193" s="194" t="s">
        <v>173</v>
      </c>
      <c r="E193" s="195" t="s">
        <v>28</v>
      </c>
      <c r="F193" s="196" t="s">
        <v>1583</v>
      </c>
      <c r="G193" s="193"/>
      <c r="H193" s="197">
        <v>576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173</v>
      </c>
      <c r="AU193" s="203" t="s">
        <v>87</v>
      </c>
      <c r="AV193" s="13" t="s">
        <v>87</v>
      </c>
      <c r="AW193" s="13" t="s">
        <v>36</v>
      </c>
      <c r="AX193" s="13" t="s">
        <v>84</v>
      </c>
      <c r="AY193" s="203" t="s">
        <v>162</v>
      </c>
    </row>
    <row r="194" spans="1:65" s="2" customFormat="1" ht="45.6" customHeight="1">
      <c r="A194" s="35"/>
      <c r="B194" s="36"/>
      <c r="C194" s="225" t="s">
        <v>394</v>
      </c>
      <c r="D194" s="225" t="s">
        <v>228</v>
      </c>
      <c r="E194" s="226" t="s">
        <v>1584</v>
      </c>
      <c r="F194" s="227" t="s">
        <v>1585</v>
      </c>
      <c r="G194" s="228" t="s">
        <v>225</v>
      </c>
      <c r="H194" s="229">
        <v>435</v>
      </c>
      <c r="I194" s="230"/>
      <c r="J194" s="231">
        <f>ROUND(I194*H194,2)</f>
        <v>0</v>
      </c>
      <c r="K194" s="227" t="s">
        <v>28</v>
      </c>
      <c r="L194" s="232"/>
      <c r="M194" s="233" t="s">
        <v>28</v>
      </c>
      <c r="N194" s="234" t="s">
        <v>47</v>
      </c>
      <c r="O194" s="65"/>
      <c r="P194" s="183">
        <f>O194*H194</f>
        <v>0</v>
      </c>
      <c r="Q194" s="183">
        <v>8.0000000000000007E-5</v>
      </c>
      <c r="R194" s="183">
        <f>Q194*H194</f>
        <v>3.4800000000000005E-2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214</v>
      </c>
      <c r="AT194" s="185" t="s">
        <v>228</v>
      </c>
      <c r="AU194" s="185" t="s">
        <v>87</v>
      </c>
      <c r="AY194" s="18" t="s">
        <v>162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84</v>
      </c>
      <c r="BK194" s="186">
        <f>ROUND(I194*H194,2)</f>
        <v>0</v>
      </c>
      <c r="BL194" s="18" t="s">
        <v>169</v>
      </c>
      <c r="BM194" s="185" t="s">
        <v>1586</v>
      </c>
    </row>
    <row r="195" spans="1:65" s="13" customFormat="1" ht="10.199999999999999">
      <c r="B195" s="192"/>
      <c r="C195" s="193"/>
      <c r="D195" s="194" t="s">
        <v>173</v>
      </c>
      <c r="E195" s="195" t="s">
        <v>28</v>
      </c>
      <c r="F195" s="196" t="s">
        <v>1587</v>
      </c>
      <c r="G195" s="193"/>
      <c r="H195" s="197">
        <v>435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173</v>
      </c>
      <c r="AU195" s="203" t="s">
        <v>87</v>
      </c>
      <c r="AV195" s="13" t="s">
        <v>87</v>
      </c>
      <c r="AW195" s="13" t="s">
        <v>36</v>
      </c>
      <c r="AX195" s="13" t="s">
        <v>84</v>
      </c>
      <c r="AY195" s="203" t="s">
        <v>162</v>
      </c>
    </row>
    <row r="196" spans="1:65" s="2" customFormat="1" ht="22.8" customHeight="1">
      <c r="A196" s="35"/>
      <c r="B196" s="36"/>
      <c r="C196" s="225" t="s">
        <v>398</v>
      </c>
      <c r="D196" s="225" t="s">
        <v>228</v>
      </c>
      <c r="E196" s="226" t="s">
        <v>1588</v>
      </c>
      <c r="F196" s="227" t="s">
        <v>1589</v>
      </c>
      <c r="G196" s="228" t="s">
        <v>225</v>
      </c>
      <c r="H196" s="229">
        <v>75</v>
      </c>
      <c r="I196" s="230"/>
      <c r="J196" s="231">
        <f>ROUND(I196*H196,2)</f>
        <v>0</v>
      </c>
      <c r="K196" s="227" t="s">
        <v>28</v>
      </c>
      <c r="L196" s="232"/>
      <c r="M196" s="233" t="s">
        <v>28</v>
      </c>
      <c r="N196" s="234" t="s">
        <v>47</v>
      </c>
      <c r="O196" s="65"/>
      <c r="P196" s="183">
        <f>O196*H196</f>
        <v>0</v>
      </c>
      <c r="Q196" s="183">
        <v>8.0000000000000007E-5</v>
      </c>
      <c r="R196" s="183">
        <f>Q196*H196</f>
        <v>6.0000000000000001E-3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214</v>
      </c>
      <c r="AT196" s="185" t="s">
        <v>228</v>
      </c>
      <c r="AU196" s="185" t="s">
        <v>87</v>
      </c>
      <c r="AY196" s="18" t="s">
        <v>162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84</v>
      </c>
      <c r="BK196" s="186">
        <f>ROUND(I196*H196,2)</f>
        <v>0</v>
      </c>
      <c r="BL196" s="18" t="s">
        <v>169</v>
      </c>
      <c r="BM196" s="185" t="s">
        <v>1590</v>
      </c>
    </row>
    <row r="197" spans="1:65" s="13" customFormat="1" ht="10.199999999999999">
      <c r="B197" s="192"/>
      <c r="C197" s="193"/>
      <c r="D197" s="194" t="s">
        <v>173</v>
      </c>
      <c r="E197" s="195" t="s">
        <v>28</v>
      </c>
      <c r="F197" s="196" t="s">
        <v>1012</v>
      </c>
      <c r="G197" s="193"/>
      <c r="H197" s="197">
        <v>75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173</v>
      </c>
      <c r="AU197" s="203" t="s">
        <v>87</v>
      </c>
      <c r="AV197" s="13" t="s">
        <v>87</v>
      </c>
      <c r="AW197" s="13" t="s">
        <v>36</v>
      </c>
      <c r="AX197" s="13" t="s">
        <v>84</v>
      </c>
      <c r="AY197" s="203" t="s">
        <v>162</v>
      </c>
    </row>
    <row r="198" spans="1:65" s="2" customFormat="1" ht="22.8" customHeight="1">
      <c r="A198" s="35"/>
      <c r="B198" s="36"/>
      <c r="C198" s="225" t="s">
        <v>405</v>
      </c>
      <c r="D198" s="225" t="s">
        <v>228</v>
      </c>
      <c r="E198" s="226" t="s">
        <v>1591</v>
      </c>
      <c r="F198" s="227" t="s">
        <v>1592</v>
      </c>
      <c r="G198" s="228" t="s">
        <v>225</v>
      </c>
      <c r="H198" s="229">
        <v>30</v>
      </c>
      <c r="I198" s="230"/>
      <c r="J198" s="231">
        <f>ROUND(I198*H198,2)</f>
        <v>0</v>
      </c>
      <c r="K198" s="227" t="s">
        <v>28</v>
      </c>
      <c r="L198" s="232"/>
      <c r="M198" s="233" t="s">
        <v>28</v>
      </c>
      <c r="N198" s="234" t="s">
        <v>47</v>
      </c>
      <c r="O198" s="65"/>
      <c r="P198" s="183">
        <f>O198*H198</f>
        <v>0</v>
      </c>
      <c r="Q198" s="183">
        <v>8.0000000000000007E-5</v>
      </c>
      <c r="R198" s="183">
        <f>Q198*H198</f>
        <v>2.4000000000000002E-3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214</v>
      </c>
      <c r="AT198" s="185" t="s">
        <v>228</v>
      </c>
      <c r="AU198" s="185" t="s">
        <v>87</v>
      </c>
      <c r="AY198" s="18" t="s">
        <v>162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84</v>
      </c>
      <c r="BK198" s="186">
        <f>ROUND(I198*H198,2)</f>
        <v>0</v>
      </c>
      <c r="BL198" s="18" t="s">
        <v>169</v>
      </c>
      <c r="BM198" s="185" t="s">
        <v>1593</v>
      </c>
    </row>
    <row r="199" spans="1:65" s="13" customFormat="1" ht="10.199999999999999">
      <c r="B199" s="192"/>
      <c r="C199" s="193"/>
      <c r="D199" s="194" t="s">
        <v>173</v>
      </c>
      <c r="E199" s="195" t="s">
        <v>28</v>
      </c>
      <c r="F199" s="196" t="s">
        <v>294</v>
      </c>
      <c r="G199" s="193"/>
      <c r="H199" s="197">
        <v>30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173</v>
      </c>
      <c r="AU199" s="203" t="s">
        <v>87</v>
      </c>
      <c r="AV199" s="13" t="s">
        <v>87</v>
      </c>
      <c r="AW199" s="13" t="s">
        <v>36</v>
      </c>
      <c r="AX199" s="13" t="s">
        <v>84</v>
      </c>
      <c r="AY199" s="203" t="s">
        <v>162</v>
      </c>
    </row>
    <row r="200" spans="1:65" s="2" customFormat="1" ht="22.8" customHeight="1">
      <c r="A200" s="35"/>
      <c r="B200" s="36"/>
      <c r="C200" s="225" t="s">
        <v>415</v>
      </c>
      <c r="D200" s="225" t="s">
        <v>228</v>
      </c>
      <c r="E200" s="226" t="s">
        <v>1594</v>
      </c>
      <c r="F200" s="227" t="s">
        <v>1595</v>
      </c>
      <c r="G200" s="228" t="s">
        <v>225</v>
      </c>
      <c r="H200" s="229">
        <v>159</v>
      </c>
      <c r="I200" s="230"/>
      <c r="J200" s="231">
        <f>ROUND(I200*H200,2)</f>
        <v>0</v>
      </c>
      <c r="K200" s="227" t="s">
        <v>28</v>
      </c>
      <c r="L200" s="232"/>
      <c r="M200" s="233" t="s">
        <v>28</v>
      </c>
      <c r="N200" s="234" t="s">
        <v>47</v>
      </c>
      <c r="O200" s="65"/>
      <c r="P200" s="183">
        <f>O200*H200</f>
        <v>0</v>
      </c>
      <c r="Q200" s="183">
        <v>8.0000000000000007E-5</v>
      </c>
      <c r="R200" s="183">
        <f>Q200*H200</f>
        <v>1.272E-2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214</v>
      </c>
      <c r="AT200" s="185" t="s">
        <v>228</v>
      </c>
      <c r="AU200" s="185" t="s">
        <v>87</v>
      </c>
      <c r="AY200" s="18" t="s">
        <v>162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84</v>
      </c>
      <c r="BK200" s="186">
        <f>ROUND(I200*H200,2)</f>
        <v>0</v>
      </c>
      <c r="BL200" s="18" t="s">
        <v>169</v>
      </c>
      <c r="BM200" s="185" t="s">
        <v>1596</v>
      </c>
    </row>
    <row r="201" spans="1:65" s="13" customFormat="1" ht="10.199999999999999">
      <c r="B201" s="192"/>
      <c r="C201" s="193"/>
      <c r="D201" s="194" t="s">
        <v>173</v>
      </c>
      <c r="E201" s="195" t="s">
        <v>28</v>
      </c>
      <c r="F201" s="196" t="s">
        <v>1597</v>
      </c>
      <c r="G201" s="193"/>
      <c r="H201" s="197">
        <v>159</v>
      </c>
      <c r="I201" s="198"/>
      <c r="J201" s="193"/>
      <c r="K201" s="193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173</v>
      </c>
      <c r="AU201" s="203" t="s">
        <v>87</v>
      </c>
      <c r="AV201" s="13" t="s">
        <v>87</v>
      </c>
      <c r="AW201" s="13" t="s">
        <v>36</v>
      </c>
      <c r="AX201" s="13" t="s">
        <v>84</v>
      </c>
      <c r="AY201" s="203" t="s">
        <v>162</v>
      </c>
    </row>
    <row r="202" spans="1:65" s="2" customFormat="1" ht="22.8" customHeight="1">
      <c r="A202" s="35"/>
      <c r="B202" s="36"/>
      <c r="C202" s="225" t="s">
        <v>844</v>
      </c>
      <c r="D202" s="225" t="s">
        <v>228</v>
      </c>
      <c r="E202" s="226" t="s">
        <v>1598</v>
      </c>
      <c r="F202" s="227" t="s">
        <v>1599</v>
      </c>
      <c r="G202" s="228" t="s">
        <v>225</v>
      </c>
      <c r="H202" s="229">
        <v>364</v>
      </c>
      <c r="I202" s="230"/>
      <c r="J202" s="231">
        <f>ROUND(I202*H202,2)</f>
        <v>0</v>
      </c>
      <c r="K202" s="227" t="s">
        <v>28</v>
      </c>
      <c r="L202" s="232"/>
      <c r="M202" s="233" t="s">
        <v>28</v>
      </c>
      <c r="N202" s="234" t="s">
        <v>47</v>
      </c>
      <c r="O202" s="65"/>
      <c r="P202" s="183">
        <f>O202*H202</f>
        <v>0</v>
      </c>
      <c r="Q202" s="183">
        <v>8.0000000000000007E-5</v>
      </c>
      <c r="R202" s="183">
        <f>Q202*H202</f>
        <v>2.9120000000000004E-2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214</v>
      </c>
      <c r="AT202" s="185" t="s">
        <v>228</v>
      </c>
      <c r="AU202" s="185" t="s">
        <v>87</v>
      </c>
      <c r="AY202" s="18" t="s">
        <v>162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84</v>
      </c>
      <c r="BK202" s="186">
        <f>ROUND(I202*H202,2)</f>
        <v>0</v>
      </c>
      <c r="BL202" s="18" t="s">
        <v>169</v>
      </c>
      <c r="BM202" s="185" t="s">
        <v>1600</v>
      </c>
    </row>
    <row r="203" spans="1:65" s="13" customFormat="1" ht="10.199999999999999">
      <c r="B203" s="192"/>
      <c r="C203" s="193"/>
      <c r="D203" s="194" t="s">
        <v>173</v>
      </c>
      <c r="E203" s="195" t="s">
        <v>28</v>
      </c>
      <c r="F203" s="196" t="s">
        <v>1601</v>
      </c>
      <c r="G203" s="193"/>
      <c r="H203" s="197">
        <v>364</v>
      </c>
      <c r="I203" s="198"/>
      <c r="J203" s="193"/>
      <c r="K203" s="193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173</v>
      </c>
      <c r="AU203" s="203" t="s">
        <v>87</v>
      </c>
      <c r="AV203" s="13" t="s">
        <v>87</v>
      </c>
      <c r="AW203" s="13" t="s">
        <v>36</v>
      </c>
      <c r="AX203" s="13" t="s">
        <v>84</v>
      </c>
      <c r="AY203" s="203" t="s">
        <v>162</v>
      </c>
    </row>
    <row r="204" spans="1:65" s="2" customFormat="1" ht="22.8" customHeight="1">
      <c r="A204" s="35"/>
      <c r="B204" s="36"/>
      <c r="C204" s="225" t="s">
        <v>848</v>
      </c>
      <c r="D204" s="225" t="s">
        <v>228</v>
      </c>
      <c r="E204" s="226" t="s">
        <v>1602</v>
      </c>
      <c r="F204" s="227" t="s">
        <v>1603</v>
      </c>
      <c r="G204" s="228" t="s">
        <v>225</v>
      </c>
      <c r="H204" s="229">
        <v>75</v>
      </c>
      <c r="I204" s="230"/>
      <c r="J204" s="231">
        <f>ROUND(I204*H204,2)</f>
        <v>0</v>
      </c>
      <c r="K204" s="227" t="s">
        <v>28</v>
      </c>
      <c r="L204" s="232"/>
      <c r="M204" s="233" t="s">
        <v>28</v>
      </c>
      <c r="N204" s="234" t="s">
        <v>47</v>
      </c>
      <c r="O204" s="65"/>
      <c r="P204" s="183">
        <f>O204*H204</f>
        <v>0</v>
      </c>
      <c r="Q204" s="183">
        <v>8.0000000000000007E-5</v>
      </c>
      <c r="R204" s="183">
        <f>Q204*H204</f>
        <v>6.0000000000000001E-3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214</v>
      </c>
      <c r="AT204" s="185" t="s">
        <v>228</v>
      </c>
      <c r="AU204" s="185" t="s">
        <v>87</v>
      </c>
      <c r="AY204" s="18" t="s">
        <v>162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84</v>
      </c>
      <c r="BK204" s="186">
        <f>ROUND(I204*H204,2)</f>
        <v>0</v>
      </c>
      <c r="BL204" s="18" t="s">
        <v>169</v>
      </c>
      <c r="BM204" s="185" t="s">
        <v>1604</v>
      </c>
    </row>
    <row r="205" spans="1:65" s="13" customFormat="1" ht="10.199999999999999">
      <c r="B205" s="192"/>
      <c r="C205" s="193"/>
      <c r="D205" s="194" t="s">
        <v>173</v>
      </c>
      <c r="E205" s="195" t="s">
        <v>28</v>
      </c>
      <c r="F205" s="196" t="s">
        <v>1012</v>
      </c>
      <c r="G205" s="193"/>
      <c r="H205" s="197">
        <v>75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173</v>
      </c>
      <c r="AU205" s="203" t="s">
        <v>87</v>
      </c>
      <c r="AV205" s="13" t="s">
        <v>87</v>
      </c>
      <c r="AW205" s="13" t="s">
        <v>36</v>
      </c>
      <c r="AX205" s="13" t="s">
        <v>84</v>
      </c>
      <c r="AY205" s="203" t="s">
        <v>162</v>
      </c>
    </row>
    <row r="206" spans="1:65" s="2" customFormat="1" ht="22.8" customHeight="1">
      <c r="A206" s="35"/>
      <c r="B206" s="36"/>
      <c r="C206" s="225" t="s">
        <v>852</v>
      </c>
      <c r="D206" s="225" t="s">
        <v>228</v>
      </c>
      <c r="E206" s="226" t="s">
        <v>1605</v>
      </c>
      <c r="F206" s="227" t="s">
        <v>1606</v>
      </c>
      <c r="G206" s="228" t="s">
        <v>225</v>
      </c>
      <c r="H206" s="229">
        <v>6</v>
      </c>
      <c r="I206" s="230"/>
      <c r="J206" s="231">
        <f>ROUND(I206*H206,2)</f>
        <v>0</v>
      </c>
      <c r="K206" s="227" t="s">
        <v>28</v>
      </c>
      <c r="L206" s="232"/>
      <c r="M206" s="233" t="s">
        <v>28</v>
      </c>
      <c r="N206" s="234" t="s">
        <v>47</v>
      </c>
      <c r="O206" s="65"/>
      <c r="P206" s="183">
        <f>O206*H206</f>
        <v>0</v>
      </c>
      <c r="Q206" s="183">
        <v>8.0000000000000007E-5</v>
      </c>
      <c r="R206" s="183">
        <f>Q206*H206</f>
        <v>4.8000000000000007E-4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214</v>
      </c>
      <c r="AT206" s="185" t="s">
        <v>228</v>
      </c>
      <c r="AU206" s="185" t="s">
        <v>87</v>
      </c>
      <c r="AY206" s="18" t="s">
        <v>162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84</v>
      </c>
      <c r="BK206" s="186">
        <f>ROUND(I206*H206,2)</f>
        <v>0</v>
      </c>
      <c r="BL206" s="18" t="s">
        <v>169</v>
      </c>
      <c r="BM206" s="185" t="s">
        <v>1607</v>
      </c>
    </row>
    <row r="207" spans="1:65" s="13" customFormat="1" ht="10.199999999999999">
      <c r="B207" s="192"/>
      <c r="C207" s="193"/>
      <c r="D207" s="194" t="s">
        <v>173</v>
      </c>
      <c r="E207" s="195" t="s">
        <v>28</v>
      </c>
      <c r="F207" s="196" t="s">
        <v>200</v>
      </c>
      <c r="G207" s="193"/>
      <c r="H207" s="197">
        <v>6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173</v>
      </c>
      <c r="AU207" s="203" t="s">
        <v>87</v>
      </c>
      <c r="AV207" s="13" t="s">
        <v>87</v>
      </c>
      <c r="AW207" s="13" t="s">
        <v>36</v>
      </c>
      <c r="AX207" s="13" t="s">
        <v>84</v>
      </c>
      <c r="AY207" s="203" t="s">
        <v>162</v>
      </c>
    </row>
    <row r="208" spans="1:65" s="2" customFormat="1" ht="35.4" customHeight="1">
      <c r="A208" s="35"/>
      <c r="B208" s="36"/>
      <c r="C208" s="225" t="s">
        <v>858</v>
      </c>
      <c r="D208" s="225" t="s">
        <v>228</v>
      </c>
      <c r="E208" s="226" t="s">
        <v>1608</v>
      </c>
      <c r="F208" s="227" t="s">
        <v>1609</v>
      </c>
      <c r="G208" s="228" t="s">
        <v>225</v>
      </c>
      <c r="H208" s="229">
        <v>75</v>
      </c>
      <c r="I208" s="230"/>
      <c r="J208" s="231">
        <f>ROUND(I208*H208,2)</f>
        <v>0</v>
      </c>
      <c r="K208" s="227" t="s">
        <v>28</v>
      </c>
      <c r="L208" s="232"/>
      <c r="M208" s="233" t="s">
        <v>28</v>
      </c>
      <c r="N208" s="234" t="s">
        <v>47</v>
      </c>
      <c r="O208" s="65"/>
      <c r="P208" s="183">
        <f>O208*H208</f>
        <v>0</v>
      </c>
      <c r="Q208" s="183">
        <v>8.0000000000000007E-5</v>
      </c>
      <c r="R208" s="183">
        <f>Q208*H208</f>
        <v>6.0000000000000001E-3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214</v>
      </c>
      <c r="AT208" s="185" t="s">
        <v>228</v>
      </c>
      <c r="AU208" s="185" t="s">
        <v>87</v>
      </c>
      <c r="AY208" s="18" t="s">
        <v>162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84</v>
      </c>
      <c r="BK208" s="186">
        <f>ROUND(I208*H208,2)</f>
        <v>0</v>
      </c>
      <c r="BL208" s="18" t="s">
        <v>169</v>
      </c>
      <c r="BM208" s="185" t="s">
        <v>1610</v>
      </c>
    </row>
    <row r="209" spans="1:65" s="13" customFormat="1" ht="10.199999999999999">
      <c r="B209" s="192"/>
      <c r="C209" s="193"/>
      <c r="D209" s="194" t="s">
        <v>173</v>
      </c>
      <c r="E209" s="195" t="s">
        <v>28</v>
      </c>
      <c r="F209" s="196" t="s">
        <v>1012</v>
      </c>
      <c r="G209" s="193"/>
      <c r="H209" s="197">
        <v>75</v>
      </c>
      <c r="I209" s="198"/>
      <c r="J209" s="193"/>
      <c r="K209" s="193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173</v>
      </c>
      <c r="AU209" s="203" t="s">
        <v>87</v>
      </c>
      <c r="AV209" s="13" t="s">
        <v>87</v>
      </c>
      <c r="AW209" s="13" t="s">
        <v>36</v>
      </c>
      <c r="AX209" s="13" t="s">
        <v>84</v>
      </c>
      <c r="AY209" s="203" t="s">
        <v>162</v>
      </c>
    </row>
    <row r="210" spans="1:65" s="2" customFormat="1" ht="22.8" customHeight="1">
      <c r="A210" s="35"/>
      <c r="B210" s="36"/>
      <c r="C210" s="225" t="s">
        <v>862</v>
      </c>
      <c r="D210" s="225" t="s">
        <v>228</v>
      </c>
      <c r="E210" s="226" t="s">
        <v>1611</v>
      </c>
      <c r="F210" s="227" t="s">
        <v>1612</v>
      </c>
      <c r="G210" s="228" t="s">
        <v>225</v>
      </c>
      <c r="H210" s="229">
        <v>789</v>
      </c>
      <c r="I210" s="230"/>
      <c r="J210" s="231">
        <f>ROUND(I210*H210,2)</f>
        <v>0</v>
      </c>
      <c r="K210" s="227" t="s">
        <v>28</v>
      </c>
      <c r="L210" s="232"/>
      <c r="M210" s="233" t="s">
        <v>28</v>
      </c>
      <c r="N210" s="234" t="s">
        <v>47</v>
      </c>
      <c r="O210" s="65"/>
      <c r="P210" s="183">
        <f>O210*H210</f>
        <v>0</v>
      </c>
      <c r="Q210" s="183">
        <v>8.0000000000000007E-5</v>
      </c>
      <c r="R210" s="183">
        <f>Q210*H210</f>
        <v>6.3120000000000009E-2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214</v>
      </c>
      <c r="AT210" s="185" t="s">
        <v>228</v>
      </c>
      <c r="AU210" s="185" t="s">
        <v>87</v>
      </c>
      <c r="AY210" s="18" t="s">
        <v>162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84</v>
      </c>
      <c r="BK210" s="186">
        <f>ROUND(I210*H210,2)</f>
        <v>0</v>
      </c>
      <c r="BL210" s="18" t="s">
        <v>169</v>
      </c>
      <c r="BM210" s="185" t="s">
        <v>1613</v>
      </c>
    </row>
    <row r="211" spans="1:65" s="13" customFormat="1" ht="10.199999999999999">
      <c r="B211" s="192"/>
      <c r="C211" s="193"/>
      <c r="D211" s="194" t="s">
        <v>173</v>
      </c>
      <c r="E211" s="195" t="s">
        <v>28</v>
      </c>
      <c r="F211" s="196" t="s">
        <v>1614</v>
      </c>
      <c r="G211" s="193"/>
      <c r="H211" s="197">
        <v>789</v>
      </c>
      <c r="I211" s="198"/>
      <c r="J211" s="193"/>
      <c r="K211" s="193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173</v>
      </c>
      <c r="AU211" s="203" t="s">
        <v>87</v>
      </c>
      <c r="AV211" s="13" t="s">
        <v>87</v>
      </c>
      <c r="AW211" s="13" t="s">
        <v>36</v>
      </c>
      <c r="AX211" s="13" t="s">
        <v>84</v>
      </c>
      <c r="AY211" s="203" t="s">
        <v>162</v>
      </c>
    </row>
    <row r="212" spans="1:65" s="2" customFormat="1" ht="22.8" customHeight="1">
      <c r="A212" s="35"/>
      <c r="B212" s="36"/>
      <c r="C212" s="225" t="s">
        <v>871</v>
      </c>
      <c r="D212" s="225" t="s">
        <v>228</v>
      </c>
      <c r="E212" s="226" t="s">
        <v>1615</v>
      </c>
      <c r="F212" s="227" t="s">
        <v>1616</v>
      </c>
      <c r="G212" s="228" t="s">
        <v>225</v>
      </c>
      <c r="H212" s="229">
        <v>276</v>
      </c>
      <c r="I212" s="230"/>
      <c r="J212" s="231">
        <f>ROUND(I212*H212,2)</f>
        <v>0</v>
      </c>
      <c r="K212" s="227" t="s">
        <v>28</v>
      </c>
      <c r="L212" s="232"/>
      <c r="M212" s="233" t="s">
        <v>28</v>
      </c>
      <c r="N212" s="234" t="s">
        <v>47</v>
      </c>
      <c r="O212" s="65"/>
      <c r="P212" s="183">
        <f>O212*H212</f>
        <v>0</v>
      </c>
      <c r="Q212" s="183">
        <v>8.0000000000000007E-5</v>
      </c>
      <c r="R212" s="183">
        <f>Q212*H212</f>
        <v>2.2080000000000002E-2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214</v>
      </c>
      <c r="AT212" s="185" t="s">
        <v>228</v>
      </c>
      <c r="AU212" s="185" t="s">
        <v>87</v>
      </c>
      <c r="AY212" s="18" t="s">
        <v>162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84</v>
      </c>
      <c r="BK212" s="186">
        <f>ROUND(I212*H212,2)</f>
        <v>0</v>
      </c>
      <c r="BL212" s="18" t="s">
        <v>169</v>
      </c>
      <c r="BM212" s="185" t="s">
        <v>1617</v>
      </c>
    </row>
    <row r="213" spans="1:65" s="13" customFormat="1" ht="10.199999999999999">
      <c r="B213" s="192"/>
      <c r="C213" s="193"/>
      <c r="D213" s="194" t="s">
        <v>173</v>
      </c>
      <c r="E213" s="195" t="s">
        <v>28</v>
      </c>
      <c r="F213" s="196" t="s">
        <v>1618</v>
      </c>
      <c r="G213" s="193"/>
      <c r="H213" s="197">
        <v>276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173</v>
      </c>
      <c r="AU213" s="203" t="s">
        <v>87</v>
      </c>
      <c r="AV213" s="13" t="s">
        <v>87</v>
      </c>
      <c r="AW213" s="13" t="s">
        <v>36</v>
      </c>
      <c r="AX213" s="13" t="s">
        <v>84</v>
      </c>
      <c r="AY213" s="203" t="s">
        <v>162</v>
      </c>
    </row>
    <row r="214" spans="1:65" s="2" customFormat="1" ht="22.8" customHeight="1">
      <c r="A214" s="35"/>
      <c r="B214" s="36"/>
      <c r="C214" s="225" t="s">
        <v>878</v>
      </c>
      <c r="D214" s="225" t="s">
        <v>228</v>
      </c>
      <c r="E214" s="226" t="s">
        <v>1619</v>
      </c>
      <c r="F214" s="227" t="s">
        <v>1620</v>
      </c>
      <c r="G214" s="228" t="s">
        <v>225</v>
      </c>
      <c r="H214" s="229">
        <v>83</v>
      </c>
      <c r="I214" s="230"/>
      <c r="J214" s="231">
        <f>ROUND(I214*H214,2)</f>
        <v>0</v>
      </c>
      <c r="K214" s="227" t="s">
        <v>28</v>
      </c>
      <c r="L214" s="232"/>
      <c r="M214" s="233" t="s">
        <v>28</v>
      </c>
      <c r="N214" s="234" t="s">
        <v>47</v>
      </c>
      <c r="O214" s="65"/>
      <c r="P214" s="183">
        <f>O214*H214</f>
        <v>0</v>
      </c>
      <c r="Q214" s="183">
        <v>8.0000000000000007E-5</v>
      </c>
      <c r="R214" s="183">
        <f>Q214*H214</f>
        <v>6.6400000000000009E-3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214</v>
      </c>
      <c r="AT214" s="185" t="s">
        <v>228</v>
      </c>
      <c r="AU214" s="185" t="s">
        <v>87</v>
      </c>
      <c r="AY214" s="18" t="s">
        <v>162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84</v>
      </c>
      <c r="BK214" s="186">
        <f>ROUND(I214*H214,2)</f>
        <v>0</v>
      </c>
      <c r="BL214" s="18" t="s">
        <v>169</v>
      </c>
      <c r="BM214" s="185" t="s">
        <v>1621</v>
      </c>
    </row>
    <row r="215" spans="1:65" s="13" customFormat="1" ht="10.199999999999999">
      <c r="B215" s="192"/>
      <c r="C215" s="193"/>
      <c r="D215" s="194" t="s">
        <v>173</v>
      </c>
      <c r="E215" s="195" t="s">
        <v>28</v>
      </c>
      <c r="F215" s="196" t="s">
        <v>719</v>
      </c>
      <c r="G215" s="193"/>
      <c r="H215" s="197">
        <v>83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173</v>
      </c>
      <c r="AU215" s="203" t="s">
        <v>87</v>
      </c>
      <c r="AV215" s="13" t="s">
        <v>87</v>
      </c>
      <c r="AW215" s="13" t="s">
        <v>36</v>
      </c>
      <c r="AX215" s="13" t="s">
        <v>84</v>
      </c>
      <c r="AY215" s="203" t="s">
        <v>162</v>
      </c>
    </row>
    <row r="216" spans="1:65" s="2" customFormat="1" ht="35.4" customHeight="1">
      <c r="A216" s="35"/>
      <c r="B216" s="36"/>
      <c r="C216" s="225" t="s">
        <v>884</v>
      </c>
      <c r="D216" s="225" t="s">
        <v>228</v>
      </c>
      <c r="E216" s="226" t="s">
        <v>1622</v>
      </c>
      <c r="F216" s="227" t="s">
        <v>1623</v>
      </c>
      <c r="G216" s="228" t="s">
        <v>225</v>
      </c>
      <c r="H216" s="229">
        <v>435</v>
      </c>
      <c r="I216" s="230"/>
      <c r="J216" s="231">
        <f>ROUND(I216*H216,2)</f>
        <v>0</v>
      </c>
      <c r="K216" s="227" t="s">
        <v>28</v>
      </c>
      <c r="L216" s="232"/>
      <c r="M216" s="233" t="s">
        <v>28</v>
      </c>
      <c r="N216" s="234" t="s">
        <v>47</v>
      </c>
      <c r="O216" s="65"/>
      <c r="P216" s="183">
        <f>O216*H216</f>
        <v>0</v>
      </c>
      <c r="Q216" s="183">
        <v>8.0000000000000007E-5</v>
      </c>
      <c r="R216" s="183">
        <f>Q216*H216</f>
        <v>3.4800000000000005E-2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214</v>
      </c>
      <c r="AT216" s="185" t="s">
        <v>228</v>
      </c>
      <c r="AU216" s="185" t="s">
        <v>87</v>
      </c>
      <c r="AY216" s="18" t="s">
        <v>162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84</v>
      </c>
      <c r="BK216" s="186">
        <f>ROUND(I216*H216,2)</f>
        <v>0</v>
      </c>
      <c r="BL216" s="18" t="s">
        <v>169</v>
      </c>
      <c r="BM216" s="185" t="s">
        <v>1624</v>
      </c>
    </row>
    <row r="217" spans="1:65" s="13" customFormat="1" ht="10.199999999999999">
      <c r="B217" s="192"/>
      <c r="C217" s="193"/>
      <c r="D217" s="194" t="s">
        <v>173</v>
      </c>
      <c r="E217" s="195" t="s">
        <v>28</v>
      </c>
      <c r="F217" s="196" t="s">
        <v>1587</v>
      </c>
      <c r="G217" s="193"/>
      <c r="H217" s="197">
        <v>435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173</v>
      </c>
      <c r="AU217" s="203" t="s">
        <v>87</v>
      </c>
      <c r="AV217" s="13" t="s">
        <v>87</v>
      </c>
      <c r="AW217" s="13" t="s">
        <v>36</v>
      </c>
      <c r="AX217" s="13" t="s">
        <v>84</v>
      </c>
      <c r="AY217" s="203" t="s">
        <v>162</v>
      </c>
    </row>
    <row r="218" spans="1:65" s="2" customFormat="1" ht="22.8" customHeight="1">
      <c r="A218" s="35"/>
      <c r="B218" s="36"/>
      <c r="C218" s="225" t="s">
        <v>893</v>
      </c>
      <c r="D218" s="225" t="s">
        <v>228</v>
      </c>
      <c r="E218" s="226" t="s">
        <v>1625</v>
      </c>
      <c r="F218" s="227" t="s">
        <v>1626</v>
      </c>
      <c r="G218" s="228" t="s">
        <v>225</v>
      </c>
      <c r="H218" s="229">
        <v>708</v>
      </c>
      <c r="I218" s="230"/>
      <c r="J218" s="231">
        <f>ROUND(I218*H218,2)</f>
        <v>0</v>
      </c>
      <c r="K218" s="227" t="s">
        <v>28</v>
      </c>
      <c r="L218" s="232"/>
      <c r="M218" s="233" t="s">
        <v>28</v>
      </c>
      <c r="N218" s="234" t="s">
        <v>47</v>
      </c>
      <c r="O218" s="65"/>
      <c r="P218" s="183">
        <f>O218*H218</f>
        <v>0</v>
      </c>
      <c r="Q218" s="183">
        <v>8.0000000000000007E-5</v>
      </c>
      <c r="R218" s="183">
        <f>Q218*H218</f>
        <v>5.6640000000000003E-2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214</v>
      </c>
      <c r="AT218" s="185" t="s">
        <v>228</v>
      </c>
      <c r="AU218" s="185" t="s">
        <v>87</v>
      </c>
      <c r="AY218" s="18" t="s">
        <v>162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84</v>
      </c>
      <c r="BK218" s="186">
        <f>ROUND(I218*H218,2)</f>
        <v>0</v>
      </c>
      <c r="BL218" s="18" t="s">
        <v>169</v>
      </c>
      <c r="BM218" s="185" t="s">
        <v>1627</v>
      </c>
    </row>
    <row r="219" spans="1:65" s="13" customFormat="1" ht="10.199999999999999">
      <c r="B219" s="192"/>
      <c r="C219" s="193"/>
      <c r="D219" s="194" t="s">
        <v>173</v>
      </c>
      <c r="E219" s="195" t="s">
        <v>28</v>
      </c>
      <c r="F219" s="196" t="s">
        <v>1628</v>
      </c>
      <c r="G219" s="193"/>
      <c r="H219" s="197">
        <v>708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173</v>
      </c>
      <c r="AU219" s="203" t="s">
        <v>87</v>
      </c>
      <c r="AV219" s="13" t="s">
        <v>87</v>
      </c>
      <c r="AW219" s="13" t="s">
        <v>36</v>
      </c>
      <c r="AX219" s="13" t="s">
        <v>84</v>
      </c>
      <c r="AY219" s="203" t="s">
        <v>162</v>
      </c>
    </row>
    <row r="220" spans="1:65" s="2" customFormat="1" ht="35.4" customHeight="1">
      <c r="A220" s="35"/>
      <c r="B220" s="36"/>
      <c r="C220" s="225" t="s">
        <v>899</v>
      </c>
      <c r="D220" s="225" t="s">
        <v>228</v>
      </c>
      <c r="E220" s="226" t="s">
        <v>1629</v>
      </c>
      <c r="F220" s="227" t="s">
        <v>1630</v>
      </c>
      <c r="G220" s="228" t="s">
        <v>225</v>
      </c>
      <c r="H220" s="229">
        <v>432</v>
      </c>
      <c r="I220" s="230"/>
      <c r="J220" s="231">
        <f>ROUND(I220*H220,2)</f>
        <v>0</v>
      </c>
      <c r="K220" s="227" t="s">
        <v>28</v>
      </c>
      <c r="L220" s="232"/>
      <c r="M220" s="233" t="s">
        <v>28</v>
      </c>
      <c r="N220" s="234" t="s">
        <v>47</v>
      </c>
      <c r="O220" s="65"/>
      <c r="P220" s="183">
        <f>O220*H220</f>
        <v>0</v>
      </c>
      <c r="Q220" s="183">
        <v>8.0000000000000007E-5</v>
      </c>
      <c r="R220" s="183">
        <f>Q220*H220</f>
        <v>3.456E-2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214</v>
      </c>
      <c r="AT220" s="185" t="s">
        <v>228</v>
      </c>
      <c r="AU220" s="185" t="s">
        <v>87</v>
      </c>
      <c r="AY220" s="18" t="s">
        <v>162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84</v>
      </c>
      <c r="BK220" s="186">
        <f>ROUND(I220*H220,2)</f>
        <v>0</v>
      </c>
      <c r="BL220" s="18" t="s">
        <v>169</v>
      </c>
      <c r="BM220" s="185" t="s">
        <v>1631</v>
      </c>
    </row>
    <row r="221" spans="1:65" s="13" customFormat="1" ht="10.199999999999999">
      <c r="B221" s="192"/>
      <c r="C221" s="193"/>
      <c r="D221" s="194" t="s">
        <v>173</v>
      </c>
      <c r="E221" s="195" t="s">
        <v>28</v>
      </c>
      <c r="F221" s="196" t="s">
        <v>1632</v>
      </c>
      <c r="G221" s="193"/>
      <c r="H221" s="197">
        <v>432</v>
      </c>
      <c r="I221" s="198"/>
      <c r="J221" s="193"/>
      <c r="K221" s="193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173</v>
      </c>
      <c r="AU221" s="203" t="s">
        <v>87</v>
      </c>
      <c r="AV221" s="13" t="s">
        <v>87</v>
      </c>
      <c r="AW221" s="13" t="s">
        <v>36</v>
      </c>
      <c r="AX221" s="13" t="s">
        <v>84</v>
      </c>
      <c r="AY221" s="203" t="s">
        <v>162</v>
      </c>
    </row>
    <row r="222" spans="1:65" s="2" customFormat="1" ht="22.8" customHeight="1">
      <c r="A222" s="35"/>
      <c r="B222" s="36"/>
      <c r="C222" s="225" t="s">
        <v>904</v>
      </c>
      <c r="D222" s="225" t="s">
        <v>228</v>
      </c>
      <c r="E222" s="226" t="s">
        <v>1633</v>
      </c>
      <c r="F222" s="227" t="s">
        <v>1634</v>
      </c>
      <c r="G222" s="228" t="s">
        <v>225</v>
      </c>
      <c r="H222" s="229">
        <v>162</v>
      </c>
      <c r="I222" s="230"/>
      <c r="J222" s="231">
        <f>ROUND(I222*H222,2)</f>
        <v>0</v>
      </c>
      <c r="K222" s="227" t="s">
        <v>28</v>
      </c>
      <c r="L222" s="232"/>
      <c r="M222" s="233" t="s">
        <v>28</v>
      </c>
      <c r="N222" s="234" t="s">
        <v>47</v>
      </c>
      <c r="O222" s="65"/>
      <c r="P222" s="183">
        <f>O222*H222</f>
        <v>0</v>
      </c>
      <c r="Q222" s="183">
        <v>8.0000000000000007E-5</v>
      </c>
      <c r="R222" s="183">
        <f>Q222*H222</f>
        <v>1.2960000000000001E-2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214</v>
      </c>
      <c r="AT222" s="185" t="s">
        <v>228</v>
      </c>
      <c r="AU222" s="185" t="s">
        <v>87</v>
      </c>
      <c r="AY222" s="18" t="s">
        <v>162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84</v>
      </c>
      <c r="BK222" s="186">
        <f>ROUND(I222*H222,2)</f>
        <v>0</v>
      </c>
      <c r="BL222" s="18" t="s">
        <v>169</v>
      </c>
      <c r="BM222" s="185" t="s">
        <v>1635</v>
      </c>
    </row>
    <row r="223" spans="1:65" s="13" customFormat="1" ht="10.199999999999999">
      <c r="B223" s="192"/>
      <c r="C223" s="193"/>
      <c r="D223" s="194" t="s">
        <v>173</v>
      </c>
      <c r="E223" s="195" t="s">
        <v>28</v>
      </c>
      <c r="F223" s="196" t="s">
        <v>1636</v>
      </c>
      <c r="G223" s="193"/>
      <c r="H223" s="197">
        <v>162</v>
      </c>
      <c r="I223" s="198"/>
      <c r="J223" s="193"/>
      <c r="K223" s="193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173</v>
      </c>
      <c r="AU223" s="203" t="s">
        <v>87</v>
      </c>
      <c r="AV223" s="13" t="s">
        <v>87</v>
      </c>
      <c r="AW223" s="13" t="s">
        <v>36</v>
      </c>
      <c r="AX223" s="13" t="s">
        <v>84</v>
      </c>
      <c r="AY223" s="203" t="s">
        <v>162</v>
      </c>
    </row>
    <row r="224" spans="1:65" s="2" customFormat="1" ht="35.4" customHeight="1">
      <c r="A224" s="35"/>
      <c r="B224" s="36"/>
      <c r="C224" s="225" t="s">
        <v>913</v>
      </c>
      <c r="D224" s="225" t="s">
        <v>228</v>
      </c>
      <c r="E224" s="226" t="s">
        <v>1637</v>
      </c>
      <c r="F224" s="227" t="s">
        <v>1638</v>
      </c>
      <c r="G224" s="228" t="s">
        <v>225</v>
      </c>
      <c r="H224" s="229">
        <v>357</v>
      </c>
      <c r="I224" s="230"/>
      <c r="J224" s="231">
        <f>ROUND(I224*H224,2)</f>
        <v>0</v>
      </c>
      <c r="K224" s="227" t="s">
        <v>28</v>
      </c>
      <c r="L224" s="232"/>
      <c r="M224" s="233" t="s">
        <v>28</v>
      </c>
      <c r="N224" s="234" t="s">
        <v>47</v>
      </c>
      <c r="O224" s="65"/>
      <c r="P224" s="183">
        <f>O224*H224</f>
        <v>0</v>
      </c>
      <c r="Q224" s="183">
        <v>8.0000000000000007E-5</v>
      </c>
      <c r="R224" s="183">
        <f>Q224*H224</f>
        <v>2.8560000000000002E-2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214</v>
      </c>
      <c r="AT224" s="185" t="s">
        <v>228</v>
      </c>
      <c r="AU224" s="185" t="s">
        <v>87</v>
      </c>
      <c r="AY224" s="18" t="s">
        <v>162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84</v>
      </c>
      <c r="BK224" s="186">
        <f>ROUND(I224*H224,2)</f>
        <v>0</v>
      </c>
      <c r="BL224" s="18" t="s">
        <v>169</v>
      </c>
      <c r="BM224" s="185" t="s">
        <v>1639</v>
      </c>
    </row>
    <row r="225" spans="1:65" s="13" customFormat="1" ht="10.199999999999999">
      <c r="B225" s="192"/>
      <c r="C225" s="193"/>
      <c r="D225" s="194" t="s">
        <v>173</v>
      </c>
      <c r="E225" s="195" t="s">
        <v>28</v>
      </c>
      <c r="F225" s="196" t="s">
        <v>1640</v>
      </c>
      <c r="G225" s="193"/>
      <c r="H225" s="197">
        <v>357</v>
      </c>
      <c r="I225" s="198"/>
      <c r="J225" s="193"/>
      <c r="K225" s="193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173</v>
      </c>
      <c r="AU225" s="203" t="s">
        <v>87</v>
      </c>
      <c r="AV225" s="13" t="s">
        <v>87</v>
      </c>
      <c r="AW225" s="13" t="s">
        <v>36</v>
      </c>
      <c r="AX225" s="13" t="s">
        <v>84</v>
      </c>
      <c r="AY225" s="203" t="s">
        <v>162</v>
      </c>
    </row>
    <row r="226" spans="1:65" s="2" customFormat="1" ht="35.4" customHeight="1">
      <c r="A226" s="35"/>
      <c r="B226" s="36"/>
      <c r="C226" s="225" t="s">
        <v>916</v>
      </c>
      <c r="D226" s="225" t="s">
        <v>228</v>
      </c>
      <c r="E226" s="226" t="s">
        <v>1641</v>
      </c>
      <c r="F226" s="227" t="s">
        <v>1642</v>
      </c>
      <c r="G226" s="228" t="s">
        <v>225</v>
      </c>
      <c r="H226" s="229">
        <v>30</v>
      </c>
      <c r="I226" s="230"/>
      <c r="J226" s="231">
        <f>ROUND(I226*H226,2)</f>
        <v>0</v>
      </c>
      <c r="K226" s="227" t="s">
        <v>28</v>
      </c>
      <c r="L226" s="232"/>
      <c r="M226" s="233" t="s">
        <v>28</v>
      </c>
      <c r="N226" s="234" t="s">
        <v>47</v>
      </c>
      <c r="O226" s="65"/>
      <c r="P226" s="183">
        <f>O226*H226</f>
        <v>0</v>
      </c>
      <c r="Q226" s="183">
        <v>8.0000000000000007E-5</v>
      </c>
      <c r="R226" s="183">
        <f>Q226*H226</f>
        <v>2.4000000000000002E-3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214</v>
      </c>
      <c r="AT226" s="185" t="s">
        <v>228</v>
      </c>
      <c r="AU226" s="185" t="s">
        <v>87</v>
      </c>
      <c r="AY226" s="18" t="s">
        <v>162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84</v>
      </c>
      <c r="BK226" s="186">
        <f>ROUND(I226*H226,2)</f>
        <v>0</v>
      </c>
      <c r="BL226" s="18" t="s">
        <v>169</v>
      </c>
      <c r="BM226" s="185" t="s">
        <v>1643</v>
      </c>
    </row>
    <row r="227" spans="1:65" s="13" customFormat="1" ht="10.199999999999999">
      <c r="B227" s="192"/>
      <c r="C227" s="193"/>
      <c r="D227" s="194" t="s">
        <v>173</v>
      </c>
      <c r="E227" s="195" t="s">
        <v>28</v>
      </c>
      <c r="F227" s="196" t="s">
        <v>294</v>
      </c>
      <c r="G227" s="193"/>
      <c r="H227" s="197">
        <v>30</v>
      </c>
      <c r="I227" s="198"/>
      <c r="J227" s="193"/>
      <c r="K227" s="193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173</v>
      </c>
      <c r="AU227" s="203" t="s">
        <v>87</v>
      </c>
      <c r="AV227" s="13" t="s">
        <v>87</v>
      </c>
      <c r="AW227" s="13" t="s">
        <v>36</v>
      </c>
      <c r="AX227" s="13" t="s">
        <v>84</v>
      </c>
      <c r="AY227" s="203" t="s">
        <v>162</v>
      </c>
    </row>
    <row r="228" spans="1:65" s="2" customFormat="1" ht="22.2" customHeight="1">
      <c r="A228" s="35"/>
      <c r="B228" s="36"/>
      <c r="C228" s="174" t="s">
        <v>921</v>
      </c>
      <c r="D228" s="174" t="s">
        <v>164</v>
      </c>
      <c r="E228" s="175" t="s">
        <v>1644</v>
      </c>
      <c r="F228" s="176" t="s">
        <v>1645</v>
      </c>
      <c r="G228" s="177" t="s">
        <v>225</v>
      </c>
      <c r="H228" s="178">
        <v>12530</v>
      </c>
      <c r="I228" s="179"/>
      <c r="J228" s="180">
        <f>ROUND(I228*H228,2)</f>
        <v>0</v>
      </c>
      <c r="K228" s="176" t="s">
        <v>168</v>
      </c>
      <c r="L228" s="40"/>
      <c r="M228" s="181" t="s">
        <v>28</v>
      </c>
      <c r="N228" s="182" t="s">
        <v>47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169</v>
      </c>
      <c r="AT228" s="185" t="s">
        <v>164</v>
      </c>
      <c r="AU228" s="185" t="s">
        <v>87</v>
      </c>
      <c r="AY228" s="18" t="s">
        <v>162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84</v>
      </c>
      <c r="BK228" s="186">
        <f>ROUND(I228*H228,2)</f>
        <v>0</v>
      </c>
      <c r="BL228" s="18" t="s">
        <v>169</v>
      </c>
      <c r="BM228" s="185" t="s">
        <v>1646</v>
      </c>
    </row>
    <row r="229" spans="1:65" s="2" customFormat="1" ht="10.199999999999999">
      <c r="A229" s="35"/>
      <c r="B229" s="36"/>
      <c r="C229" s="37"/>
      <c r="D229" s="187" t="s">
        <v>171</v>
      </c>
      <c r="E229" s="37"/>
      <c r="F229" s="188" t="s">
        <v>1647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171</v>
      </c>
      <c r="AU229" s="18" t="s">
        <v>87</v>
      </c>
    </row>
    <row r="230" spans="1:65" s="13" customFormat="1" ht="10.199999999999999">
      <c r="B230" s="192"/>
      <c r="C230" s="193"/>
      <c r="D230" s="194" t="s">
        <v>173</v>
      </c>
      <c r="E230" s="195" t="s">
        <v>28</v>
      </c>
      <c r="F230" s="196" t="s">
        <v>1648</v>
      </c>
      <c r="G230" s="193"/>
      <c r="H230" s="197">
        <v>12530</v>
      </c>
      <c r="I230" s="198"/>
      <c r="J230" s="193"/>
      <c r="K230" s="193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173</v>
      </c>
      <c r="AU230" s="203" t="s">
        <v>87</v>
      </c>
      <c r="AV230" s="13" t="s">
        <v>87</v>
      </c>
      <c r="AW230" s="13" t="s">
        <v>36</v>
      </c>
      <c r="AX230" s="13" t="s">
        <v>84</v>
      </c>
      <c r="AY230" s="203" t="s">
        <v>162</v>
      </c>
    </row>
    <row r="231" spans="1:65" s="2" customFormat="1" ht="45.6" customHeight="1">
      <c r="A231" s="35"/>
      <c r="B231" s="36"/>
      <c r="C231" s="225" t="s">
        <v>927</v>
      </c>
      <c r="D231" s="225" t="s">
        <v>228</v>
      </c>
      <c r="E231" s="226" t="s">
        <v>1649</v>
      </c>
      <c r="F231" s="227" t="s">
        <v>1650</v>
      </c>
      <c r="G231" s="228" t="s">
        <v>225</v>
      </c>
      <c r="H231" s="229">
        <v>9960</v>
      </c>
      <c r="I231" s="230"/>
      <c r="J231" s="231">
        <f>ROUND(I231*H231,2)</f>
        <v>0</v>
      </c>
      <c r="K231" s="227" t="s">
        <v>28</v>
      </c>
      <c r="L231" s="232"/>
      <c r="M231" s="233" t="s">
        <v>28</v>
      </c>
      <c r="N231" s="234" t="s">
        <v>47</v>
      </c>
      <c r="O231" s="65"/>
      <c r="P231" s="183">
        <f>O231*H231</f>
        <v>0</v>
      </c>
      <c r="Q231" s="183">
        <v>8.0000000000000007E-5</v>
      </c>
      <c r="R231" s="183">
        <f>Q231*H231</f>
        <v>0.79680000000000006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214</v>
      </c>
      <c r="AT231" s="185" t="s">
        <v>228</v>
      </c>
      <c r="AU231" s="185" t="s">
        <v>87</v>
      </c>
      <c r="AY231" s="18" t="s">
        <v>162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84</v>
      </c>
      <c r="BK231" s="186">
        <f>ROUND(I231*H231,2)</f>
        <v>0</v>
      </c>
      <c r="BL231" s="18" t="s">
        <v>169</v>
      </c>
      <c r="BM231" s="185" t="s">
        <v>1651</v>
      </c>
    </row>
    <row r="232" spans="1:65" s="13" customFormat="1" ht="10.199999999999999">
      <c r="B232" s="192"/>
      <c r="C232" s="193"/>
      <c r="D232" s="194" t="s">
        <v>173</v>
      </c>
      <c r="E232" s="195" t="s">
        <v>28</v>
      </c>
      <c r="F232" s="196" t="s">
        <v>1652</v>
      </c>
      <c r="G232" s="193"/>
      <c r="H232" s="197">
        <v>9960</v>
      </c>
      <c r="I232" s="198"/>
      <c r="J232" s="193"/>
      <c r="K232" s="193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173</v>
      </c>
      <c r="AU232" s="203" t="s">
        <v>87</v>
      </c>
      <c r="AV232" s="13" t="s">
        <v>87</v>
      </c>
      <c r="AW232" s="13" t="s">
        <v>36</v>
      </c>
      <c r="AX232" s="13" t="s">
        <v>84</v>
      </c>
      <c r="AY232" s="203" t="s">
        <v>162</v>
      </c>
    </row>
    <row r="233" spans="1:65" s="2" customFormat="1" ht="58.2" customHeight="1">
      <c r="A233" s="35"/>
      <c r="B233" s="36"/>
      <c r="C233" s="225" t="s">
        <v>933</v>
      </c>
      <c r="D233" s="225" t="s">
        <v>228</v>
      </c>
      <c r="E233" s="226" t="s">
        <v>1653</v>
      </c>
      <c r="F233" s="227" t="s">
        <v>1654</v>
      </c>
      <c r="G233" s="228" t="s">
        <v>225</v>
      </c>
      <c r="H233" s="229">
        <v>2570</v>
      </c>
      <c r="I233" s="230"/>
      <c r="J233" s="231">
        <f>ROUND(I233*H233,2)</f>
        <v>0</v>
      </c>
      <c r="K233" s="227" t="s">
        <v>28</v>
      </c>
      <c r="L233" s="232"/>
      <c r="M233" s="233" t="s">
        <v>28</v>
      </c>
      <c r="N233" s="234" t="s">
        <v>47</v>
      </c>
      <c r="O233" s="65"/>
      <c r="P233" s="183">
        <f>O233*H233</f>
        <v>0</v>
      </c>
      <c r="Q233" s="183">
        <v>8.0000000000000007E-5</v>
      </c>
      <c r="R233" s="183">
        <f>Q233*H233</f>
        <v>0.2056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214</v>
      </c>
      <c r="AT233" s="185" t="s">
        <v>228</v>
      </c>
      <c r="AU233" s="185" t="s">
        <v>87</v>
      </c>
      <c r="AY233" s="18" t="s">
        <v>162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84</v>
      </c>
      <c r="BK233" s="186">
        <f>ROUND(I233*H233,2)</f>
        <v>0</v>
      </c>
      <c r="BL233" s="18" t="s">
        <v>169</v>
      </c>
      <c r="BM233" s="185" t="s">
        <v>1655</v>
      </c>
    </row>
    <row r="234" spans="1:65" s="13" customFormat="1" ht="10.199999999999999">
      <c r="B234" s="192"/>
      <c r="C234" s="193"/>
      <c r="D234" s="194" t="s">
        <v>173</v>
      </c>
      <c r="E234" s="195" t="s">
        <v>28</v>
      </c>
      <c r="F234" s="196" t="s">
        <v>1656</v>
      </c>
      <c r="G234" s="193"/>
      <c r="H234" s="197">
        <v>2570</v>
      </c>
      <c r="I234" s="198"/>
      <c r="J234" s="193"/>
      <c r="K234" s="193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173</v>
      </c>
      <c r="AU234" s="203" t="s">
        <v>87</v>
      </c>
      <c r="AV234" s="13" t="s">
        <v>87</v>
      </c>
      <c r="AW234" s="13" t="s">
        <v>36</v>
      </c>
      <c r="AX234" s="13" t="s">
        <v>84</v>
      </c>
      <c r="AY234" s="203" t="s">
        <v>162</v>
      </c>
    </row>
    <row r="235" spans="1:65" s="2" customFormat="1" ht="30" customHeight="1">
      <c r="A235" s="35"/>
      <c r="B235" s="36"/>
      <c r="C235" s="174" t="s">
        <v>938</v>
      </c>
      <c r="D235" s="174" t="s">
        <v>164</v>
      </c>
      <c r="E235" s="175" t="s">
        <v>1657</v>
      </c>
      <c r="F235" s="176" t="s">
        <v>1658</v>
      </c>
      <c r="G235" s="177" t="s">
        <v>217</v>
      </c>
      <c r="H235" s="178">
        <v>3610</v>
      </c>
      <c r="I235" s="179"/>
      <c r="J235" s="180">
        <f>ROUND(I235*H235,2)</f>
        <v>0</v>
      </c>
      <c r="K235" s="176" t="s">
        <v>168</v>
      </c>
      <c r="L235" s="40"/>
      <c r="M235" s="181" t="s">
        <v>28</v>
      </c>
      <c r="N235" s="182" t="s">
        <v>47</v>
      </c>
      <c r="O235" s="65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169</v>
      </c>
      <c r="AT235" s="185" t="s">
        <v>164</v>
      </c>
      <c r="AU235" s="185" t="s">
        <v>87</v>
      </c>
      <c r="AY235" s="18" t="s">
        <v>162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84</v>
      </c>
      <c r="BK235" s="186">
        <f>ROUND(I235*H235,2)</f>
        <v>0</v>
      </c>
      <c r="BL235" s="18" t="s">
        <v>169</v>
      </c>
      <c r="BM235" s="185" t="s">
        <v>1659</v>
      </c>
    </row>
    <row r="236" spans="1:65" s="2" customFormat="1" ht="10.199999999999999">
      <c r="A236" s="35"/>
      <c r="B236" s="36"/>
      <c r="C236" s="37"/>
      <c r="D236" s="187" t="s">
        <v>171</v>
      </c>
      <c r="E236" s="37"/>
      <c r="F236" s="188" t="s">
        <v>1660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171</v>
      </c>
      <c r="AU236" s="18" t="s">
        <v>87</v>
      </c>
    </row>
    <row r="237" spans="1:65" s="13" customFormat="1" ht="10.199999999999999">
      <c r="B237" s="192"/>
      <c r="C237" s="193"/>
      <c r="D237" s="194" t="s">
        <v>173</v>
      </c>
      <c r="E237" s="195" t="s">
        <v>28</v>
      </c>
      <c r="F237" s="196" t="s">
        <v>1515</v>
      </c>
      <c r="G237" s="193"/>
      <c r="H237" s="197">
        <v>3610</v>
      </c>
      <c r="I237" s="198"/>
      <c r="J237" s="193"/>
      <c r="K237" s="193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173</v>
      </c>
      <c r="AU237" s="203" t="s">
        <v>87</v>
      </c>
      <c r="AV237" s="13" t="s">
        <v>87</v>
      </c>
      <c r="AW237" s="13" t="s">
        <v>36</v>
      </c>
      <c r="AX237" s="13" t="s">
        <v>84</v>
      </c>
      <c r="AY237" s="203" t="s">
        <v>162</v>
      </c>
    </row>
    <row r="238" spans="1:65" s="2" customFormat="1" ht="30" customHeight="1">
      <c r="A238" s="35"/>
      <c r="B238" s="36"/>
      <c r="C238" s="174" t="s">
        <v>857</v>
      </c>
      <c r="D238" s="174" t="s">
        <v>164</v>
      </c>
      <c r="E238" s="175" t="s">
        <v>1661</v>
      </c>
      <c r="F238" s="176" t="s">
        <v>1662</v>
      </c>
      <c r="G238" s="177" t="s">
        <v>217</v>
      </c>
      <c r="H238" s="178">
        <v>490</v>
      </c>
      <c r="I238" s="179"/>
      <c r="J238" s="180">
        <f>ROUND(I238*H238,2)</f>
        <v>0</v>
      </c>
      <c r="K238" s="176" t="s">
        <v>168</v>
      </c>
      <c r="L238" s="40"/>
      <c r="M238" s="181" t="s">
        <v>28</v>
      </c>
      <c r="N238" s="182" t="s">
        <v>47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169</v>
      </c>
      <c r="AT238" s="185" t="s">
        <v>164</v>
      </c>
      <c r="AU238" s="185" t="s">
        <v>87</v>
      </c>
      <c r="AY238" s="18" t="s">
        <v>162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84</v>
      </c>
      <c r="BK238" s="186">
        <f>ROUND(I238*H238,2)</f>
        <v>0</v>
      </c>
      <c r="BL238" s="18" t="s">
        <v>169</v>
      </c>
      <c r="BM238" s="185" t="s">
        <v>1663</v>
      </c>
    </row>
    <row r="239" spans="1:65" s="2" customFormat="1" ht="10.199999999999999">
      <c r="A239" s="35"/>
      <c r="B239" s="36"/>
      <c r="C239" s="37"/>
      <c r="D239" s="187" t="s">
        <v>171</v>
      </c>
      <c r="E239" s="37"/>
      <c r="F239" s="188" t="s">
        <v>1664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171</v>
      </c>
      <c r="AU239" s="18" t="s">
        <v>87</v>
      </c>
    </row>
    <row r="240" spans="1:65" s="13" customFormat="1" ht="10.199999999999999">
      <c r="B240" s="192"/>
      <c r="C240" s="193"/>
      <c r="D240" s="194" t="s">
        <v>173</v>
      </c>
      <c r="E240" s="195" t="s">
        <v>28</v>
      </c>
      <c r="F240" s="196" t="s">
        <v>1665</v>
      </c>
      <c r="G240" s="193"/>
      <c r="H240" s="197">
        <v>490</v>
      </c>
      <c r="I240" s="198"/>
      <c r="J240" s="193"/>
      <c r="K240" s="193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173</v>
      </c>
      <c r="AU240" s="203" t="s">
        <v>87</v>
      </c>
      <c r="AV240" s="13" t="s">
        <v>87</v>
      </c>
      <c r="AW240" s="13" t="s">
        <v>36</v>
      </c>
      <c r="AX240" s="13" t="s">
        <v>84</v>
      </c>
      <c r="AY240" s="203" t="s">
        <v>162</v>
      </c>
    </row>
    <row r="241" spans="1:65" s="2" customFormat="1" ht="19.8" customHeight="1">
      <c r="A241" s="35"/>
      <c r="B241" s="36"/>
      <c r="C241" s="174" t="s">
        <v>946</v>
      </c>
      <c r="D241" s="174" t="s">
        <v>164</v>
      </c>
      <c r="E241" s="175" t="s">
        <v>1666</v>
      </c>
      <c r="F241" s="176" t="s">
        <v>1667</v>
      </c>
      <c r="G241" s="177" t="s">
        <v>217</v>
      </c>
      <c r="H241" s="178">
        <v>9010</v>
      </c>
      <c r="I241" s="179"/>
      <c r="J241" s="180">
        <f>ROUND(I241*H241,2)</f>
        <v>0</v>
      </c>
      <c r="K241" s="176" t="s">
        <v>168</v>
      </c>
      <c r="L241" s="40"/>
      <c r="M241" s="181" t="s">
        <v>28</v>
      </c>
      <c r="N241" s="182" t="s">
        <v>47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169</v>
      </c>
      <c r="AT241" s="185" t="s">
        <v>164</v>
      </c>
      <c r="AU241" s="185" t="s">
        <v>87</v>
      </c>
      <c r="AY241" s="18" t="s">
        <v>162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84</v>
      </c>
      <c r="BK241" s="186">
        <f>ROUND(I241*H241,2)</f>
        <v>0</v>
      </c>
      <c r="BL241" s="18" t="s">
        <v>169</v>
      </c>
      <c r="BM241" s="185" t="s">
        <v>1668</v>
      </c>
    </row>
    <row r="242" spans="1:65" s="2" customFormat="1" ht="10.199999999999999">
      <c r="A242" s="35"/>
      <c r="B242" s="36"/>
      <c r="C242" s="37"/>
      <c r="D242" s="187" t="s">
        <v>171</v>
      </c>
      <c r="E242" s="37"/>
      <c r="F242" s="188" t="s">
        <v>1669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171</v>
      </c>
      <c r="AU242" s="18" t="s">
        <v>87</v>
      </c>
    </row>
    <row r="243" spans="1:65" s="13" customFormat="1" ht="10.199999999999999">
      <c r="B243" s="192"/>
      <c r="C243" s="193"/>
      <c r="D243" s="194" t="s">
        <v>173</v>
      </c>
      <c r="E243" s="195" t="s">
        <v>28</v>
      </c>
      <c r="F243" s="196" t="s">
        <v>1670</v>
      </c>
      <c r="G243" s="193"/>
      <c r="H243" s="197">
        <v>9010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173</v>
      </c>
      <c r="AU243" s="203" t="s">
        <v>87</v>
      </c>
      <c r="AV243" s="13" t="s">
        <v>87</v>
      </c>
      <c r="AW243" s="13" t="s">
        <v>36</v>
      </c>
      <c r="AX243" s="13" t="s">
        <v>84</v>
      </c>
      <c r="AY243" s="203" t="s">
        <v>162</v>
      </c>
    </row>
    <row r="244" spans="1:65" s="2" customFormat="1" ht="19.8" customHeight="1">
      <c r="A244" s="35"/>
      <c r="B244" s="36"/>
      <c r="C244" s="174" t="s">
        <v>950</v>
      </c>
      <c r="D244" s="174" t="s">
        <v>164</v>
      </c>
      <c r="E244" s="175" t="s">
        <v>1671</v>
      </c>
      <c r="F244" s="176" t="s">
        <v>1672</v>
      </c>
      <c r="G244" s="177" t="s">
        <v>217</v>
      </c>
      <c r="H244" s="178">
        <v>5680</v>
      </c>
      <c r="I244" s="179"/>
      <c r="J244" s="180">
        <f>ROUND(I244*H244,2)</f>
        <v>0</v>
      </c>
      <c r="K244" s="176" t="s">
        <v>168</v>
      </c>
      <c r="L244" s="40"/>
      <c r="M244" s="181" t="s">
        <v>28</v>
      </c>
      <c r="N244" s="182" t="s">
        <v>47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169</v>
      </c>
      <c r="AT244" s="185" t="s">
        <v>164</v>
      </c>
      <c r="AU244" s="185" t="s">
        <v>87</v>
      </c>
      <c r="AY244" s="18" t="s">
        <v>162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84</v>
      </c>
      <c r="BK244" s="186">
        <f>ROUND(I244*H244,2)</f>
        <v>0</v>
      </c>
      <c r="BL244" s="18" t="s">
        <v>169</v>
      </c>
      <c r="BM244" s="185" t="s">
        <v>1673</v>
      </c>
    </row>
    <row r="245" spans="1:65" s="2" customFormat="1" ht="10.199999999999999">
      <c r="A245" s="35"/>
      <c r="B245" s="36"/>
      <c r="C245" s="37"/>
      <c r="D245" s="187" t="s">
        <v>171</v>
      </c>
      <c r="E245" s="37"/>
      <c r="F245" s="188" t="s">
        <v>1674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171</v>
      </c>
      <c r="AU245" s="18" t="s">
        <v>87</v>
      </c>
    </row>
    <row r="246" spans="1:65" s="13" customFormat="1" ht="10.199999999999999">
      <c r="B246" s="192"/>
      <c r="C246" s="193"/>
      <c r="D246" s="194" t="s">
        <v>173</v>
      </c>
      <c r="E246" s="195" t="s">
        <v>28</v>
      </c>
      <c r="F246" s="196" t="s">
        <v>1675</v>
      </c>
      <c r="G246" s="193"/>
      <c r="H246" s="197">
        <v>5680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173</v>
      </c>
      <c r="AU246" s="203" t="s">
        <v>87</v>
      </c>
      <c r="AV246" s="13" t="s">
        <v>87</v>
      </c>
      <c r="AW246" s="13" t="s">
        <v>36</v>
      </c>
      <c r="AX246" s="13" t="s">
        <v>84</v>
      </c>
      <c r="AY246" s="203" t="s">
        <v>162</v>
      </c>
    </row>
    <row r="247" spans="1:65" s="2" customFormat="1" ht="34.799999999999997" customHeight="1">
      <c r="A247" s="35"/>
      <c r="B247" s="36"/>
      <c r="C247" s="174" t="s">
        <v>955</v>
      </c>
      <c r="D247" s="174" t="s">
        <v>164</v>
      </c>
      <c r="E247" s="175" t="s">
        <v>1676</v>
      </c>
      <c r="F247" s="176" t="s">
        <v>1677</v>
      </c>
      <c r="G247" s="177" t="s">
        <v>225</v>
      </c>
      <c r="H247" s="178">
        <v>754</v>
      </c>
      <c r="I247" s="179"/>
      <c r="J247" s="180">
        <f>ROUND(I247*H247,2)</f>
        <v>0</v>
      </c>
      <c r="K247" s="176" t="s">
        <v>168</v>
      </c>
      <c r="L247" s="40"/>
      <c r="M247" s="181" t="s">
        <v>28</v>
      </c>
      <c r="N247" s="182" t="s">
        <v>47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169</v>
      </c>
      <c r="AT247" s="185" t="s">
        <v>164</v>
      </c>
      <c r="AU247" s="185" t="s">
        <v>87</v>
      </c>
      <c r="AY247" s="18" t="s">
        <v>162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84</v>
      </c>
      <c r="BK247" s="186">
        <f>ROUND(I247*H247,2)</f>
        <v>0</v>
      </c>
      <c r="BL247" s="18" t="s">
        <v>169</v>
      </c>
      <c r="BM247" s="185" t="s">
        <v>1678</v>
      </c>
    </row>
    <row r="248" spans="1:65" s="2" customFormat="1" ht="10.199999999999999">
      <c r="A248" s="35"/>
      <c r="B248" s="36"/>
      <c r="C248" s="37"/>
      <c r="D248" s="187" t="s">
        <v>171</v>
      </c>
      <c r="E248" s="37"/>
      <c r="F248" s="188" t="s">
        <v>1679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171</v>
      </c>
      <c r="AU248" s="18" t="s">
        <v>87</v>
      </c>
    </row>
    <row r="249" spans="1:65" s="13" customFormat="1" ht="10.199999999999999">
      <c r="B249" s="192"/>
      <c r="C249" s="193"/>
      <c r="D249" s="194" t="s">
        <v>173</v>
      </c>
      <c r="E249" s="195" t="s">
        <v>28</v>
      </c>
      <c r="F249" s="196" t="s">
        <v>1680</v>
      </c>
      <c r="G249" s="193"/>
      <c r="H249" s="197">
        <v>754</v>
      </c>
      <c r="I249" s="198"/>
      <c r="J249" s="193"/>
      <c r="K249" s="193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173</v>
      </c>
      <c r="AU249" s="203" t="s">
        <v>87</v>
      </c>
      <c r="AV249" s="13" t="s">
        <v>87</v>
      </c>
      <c r="AW249" s="13" t="s">
        <v>36</v>
      </c>
      <c r="AX249" s="13" t="s">
        <v>84</v>
      </c>
      <c r="AY249" s="203" t="s">
        <v>162</v>
      </c>
    </row>
    <row r="250" spans="1:65" s="2" customFormat="1" ht="22.8" customHeight="1">
      <c r="A250" s="35"/>
      <c r="B250" s="36"/>
      <c r="C250" s="225" t="s">
        <v>959</v>
      </c>
      <c r="D250" s="225" t="s">
        <v>228</v>
      </c>
      <c r="E250" s="226" t="s">
        <v>1681</v>
      </c>
      <c r="F250" s="227" t="s">
        <v>1682</v>
      </c>
      <c r="G250" s="228" t="s">
        <v>225</v>
      </c>
      <c r="H250" s="229">
        <v>60</v>
      </c>
      <c r="I250" s="230"/>
      <c r="J250" s="231">
        <f>ROUND(I250*H250,2)</f>
        <v>0</v>
      </c>
      <c r="K250" s="227" t="s">
        <v>28</v>
      </c>
      <c r="L250" s="232"/>
      <c r="M250" s="233" t="s">
        <v>28</v>
      </c>
      <c r="N250" s="234" t="s">
        <v>47</v>
      </c>
      <c r="O250" s="65"/>
      <c r="P250" s="183">
        <f>O250*H250</f>
        <v>0</v>
      </c>
      <c r="Q250" s="183">
        <v>1E-3</v>
      </c>
      <c r="R250" s="183">
        <f>Q250*H250</f>
        <v>0.06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214</v>
      </c>
      <c r="AT250" s="185" t="s">
        <v>228</v>
      </c>
      <c r="AU250" s="185" t="s">
        <v>87</v>
      </c>
      <c r="AY250" s="18" t="s">
        <v>162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84</v>
      </c>
      <c r="BK250" s="186">
        <f>ROUND(I250*H250,2)</f>
        <v>0</v>
      </c>
      <c r="BL250" s="18" t="s">
        <v>169</v>
      </c>
      <c r="BM250" s="185" t="s">
        <v>1683</v>
      </c>
    </row>
    <row r="251" spans="1:65" s="13" customFormat="1" ht="10.199999999999999">
      <c r="B251" s="192"/>
      <c r="C251" s="193"/>
      <c r="D251" s="194" t="s">
        <v>173</v>
      </c>
      <c r="E251" s="195" t="s">
        <v>28</v>
      </c>
      <c r="F251" s="196" t="s">
        <v>938</v>
      </c>
      <c r="G251" s="193"/>
      <c r="H251" s="197">
        <v>60</v>
      </c>
      <c r="I251" s="198"/>
      <c r="J251" s="193"/>
      <c r="K251" s="193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173</v>
      </c>
      <c r="AU251" s="203" t="s">
        <v>87</v>
      </c>
      <c r="AV251" s="13" t="s">
        <v>87</v>
      </c>
      <c r="AW251" s="13" t="s">
        <v>36</v>
      </c>
      <c r="AX251" s="13" t="s">
        <v>84</v>
      </c>
      <c r="AY251" s="203" t="s">
        <v>162</v>
      </c>
    </row>
    <row r="252" spans="1:65" s="2" customFormat="1" ht="35.4" customHeight="1">
      <c r="A252" s="35"/>
      <c r="B252" s="36"/>
      <c r="C252" s="225" t="s">
        <v>965</v>
      </c>
      <c r="D252" s="225" t="s">
        <v>228</v>
      </c>
      <c r="E252" s="226" t="s">
        <v>1684</v>
      </c>
      <c r="F252" s="227" t="s">
        <v>1685</v>
      </c>
      <c r="G252" s="228" t="s">
        <v>225</v>
      </c>
      <c r="H252" s="229">
        <v>41</v>
      </c>
      <c r="I252" s="230"/>
      <c r="J252" s="231">
        <f>ROUND(I252*H252,2)</f>
        <v>0</v>
      </c>
      <c r="K252" s="227" t="s">
        <v>28</v>
      </c>
      <c r="L252" s="232"/>
      <c r="M252" s="233" t="s">
        <v>28</v>
      </c>
      <c r="N252" s="234" t="s">
        <v>47</v>
      </c>
      <c r="O252" s="65"/>
      <c r="P252" s="183">
        <f>O252*H252</f>
        <v>0</v>
      </c>
      <c r="Q252" s="183">
        <v>1E-3</v>
      </c>
      <c r="R252" s="183">
        <f>Q252*H252</f>
        <v>4.1000000000000002E-2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214</v>
      </c>
      <c r="AT252" s="185" t="s">
        <v>228</v>
      </c>
      <c r="AU252" s="185" t="s">
        <v>87</v>
      </c>
      <c r="AY252" s="18" t="s">
        <v>162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84</v>
      </c>
      <c r="BK252" s="186">
        <f>ROUND(I252*H252,2)</f>
        <v>0</v>
      </c>
      <c r="BL252" s="18" t="s">
        <v>169</v>
      </c>
      <c r="BM252" s="185" t="s">
        <v>1686</v>
      </c>
    </row>
    <row r="253" spans="1:65" s="13" customFormat="1" ht="10.199999999999999">
      <c r="B253" s="192"/>
      <c r="C253" s="193"/>
      <c r="D253" s="194" t="s">
        <v>173</v>
      </c>
      <c r="E253" s="195" t="s">
        <v>28</v>
      </c>
      <c r="F253" s="196" t="s">
        <v>398</v>
      </c>
      <c r="G253" s="193"/>
      <c r="H253" s="197">
        <v>41</v>
      </c>
      <c r="I253" s="198"/>
      <c r="J253" s="193"/>
      <c r="K253" s="193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173</v>
      </c>
      <c r="AU253" s="203" t="s">
        <v>87</v>
      </c>
      <c r="AV253" s="13" t="s">
        <v>87</v>
      </c>
      <c r="AW253" s="13" t="s">
        <v>36</v>
      </c>
      <c r="AX253" s="13" t="s">
        <v>84</v>
      </c>
      <c r="AY253" s="203" t="s">
        <v>162</v>
      </c>
    </row>
    <row r="254" spans="1:65" s="2" customFormat="1" ht="45.6" customHeight="1">
      <c r="A254" s="35"/>
      <c r="B254" s="36"/>
      <c r="C254" s="225" t="s">
        <v>970</v>
      </c>
      <c r="D254" s="225" t="s">
        <v>228</v>
      </c>
      <c r="E254" s="226" t="s">
        <v>1687</v>
      </c>
      <c r="F254" s="227" t="s">
        <v>1688</v>
      </c>
      <c r="G254" s="228" t="s">
        <v>225</v>
      </c>
      <c r="H254" s="229">
        <v>95</v>
      </c>
      <c r="I254" s="230"/>
      <c r="J254" s="231">
        <f>ROUND(I254*H254,2)</f>
        <v>0</v>
      </c>
      <c r="K254" s="227" t="s">
        <v>28</v>
      </c>
      <c r="L254" s="232"/>
      <c r="M254" s="233" t="s">
        <v>28</v>
      </c>
      <c r="N254" s="234" t="s">
        <v>47</v>
      </c>
      <c r="O254" s="65"/>
      <c r="P254" s="183">
        <f>O254*H254</f>
        <v>0</v>
      </c>
      <c r="Q254" s="183">
        <v>1E-3</v>
      </c>
      <c r="R254" s="183">
        <f>Q254*H254</f>
        <v>9.5000000000000001E-2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214</v>
      </c>
      <c r="AT254" s="185" t="s">
        <v>228</v>
      </c>
      <c r="AU254" s="185" t="s">
        <v>87</v>
      </c>
      <c r="AY254" s="18" t="s">
        <v>162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84</v>
      </c>
      <c r="BK254" s="186">
        <f>ROUND(I254*H254,2)</f>
        <v>0</v>
      </c>
      <c r="BL254" s="18" t="s">
        <v>169</v>
      </c>
      <c r="BM254" s="185" t="s">
        <v>1689</v>
      </c>
    </row>
    <row r="255" spans="1:65" s="13" customFormat="1" ht="10.199999999999999">
      <c r="B255" s="192"/>
      <c r="C255" s="193"/>
      <c r="D255" s="194" t="s">
        <v>173</v>
      </c>
      <c r="E255" s="195" t="s">
        <v>28</v>
      </c>
      <c r="F255" s="196" t="s">
        <v>1139</v>
      </c>
      <c r="G255" s="193"/>
      <c r="H255" s="197">
        <v>95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173</v>
      </c>
      <c r="AU255" s="203" t="s">
        <v>87</v>
      </c>
      <c r="AV255" s="13" t="s">
        <v>87</v>
      </c>
      <c r="AW255" s="13" t="s">
        <v>36</v>
      </c>
      <c r="AX255" s="13" t="s">
        <v>84</v>
      </c>
      <c r="AY255" s="203" t="s">
        <v>162</v>
      </c>
    </row>
    <row r="256" spans="1:65" s="2" customFormat="1" ht="58.2" customHeight="1">
      <c r="A256" s="35"/>
      <c r="B256" s="36"/>
      <c r="C256" s="225" t="s">
        <v>975</v>
      </c>
      <c r="D256" s="225" t="s">
        <v>228</v>
      </c>
      <c r="E256" s="226" t="s">
        <v>1690</v>
      </c>
      <c r="F256" s="227" t="s">
        <v>1691</v>
      </c>
      <c r="G256" s="228" t="s">
        <v>225</v>
      </c>
      <c r="H256" s="229">
        <v>325</v>
      </c>
      <c r="I256" s="230"/>
      <c r="J256" s="231">
        <f>ROUND(I256*H256,2)</f>
        <v>0</v>
      </c>
      <c r="K256" s="227" t="s">
        <v>28</v>
      </c>
      <c r="L256" s="232"/>
      <c r="M256" s="233" t="s">
        <v>28</v>
      </c>
      <c r="N256" s="234" t="s">
        <v>47</v>
      </c>
      <c r="O256" s="65"/>
      <c r="P256" s="183">
        <f>O256*H256</f>
        <v>0</v>
      </c>
      <c r="Q256" s="183">
        <v>1E-3</v>
      </c>
      <c r="R256" s="183">
        <f>Q256*H256</f>
        <v>0.32500000000000001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214</v>
      </c>
      <c r="AT256" s="185" t="s">
        <v>228</v>
      </c>
      <c r="AU256" s="185" t="s">
        <v>87</v>
      </c>
      <c r="AY256" s="18" t="s">
        <v>162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84</v>
      </c>
      <c r="BK256" s="186">
        <f>ROUND(I256*H256,2)</f>
        <v>0</v>
      </c>
      <c r="BL256" s="18" t="s">
        <v>169</v>
      </c>
      <c r="BM256" s="185" t="s">
        <v>1692</v>
      </c>
    </row>
    <row r="257" spans="1:65" s="13" customFormat="1" ht="10.199999999999999">
      <c r="B257" s="192"/>
      <c r="C257" s="193"/>
      <c r="D257" s="194" t="s">
        <v>173</v>
      </c>
      <c r="E257" s="195" t="s">
        <v>28</v>
      </c>
      <c r="F257" s="196" t="s">
        <v>1235</v>
      </c>
      <c r="G257" s="193"/>
      <c r="H257" s="197">
        <v>325</v>
      </c>
      <c r="I257" s="198"/>
      <c r="J257" s="193"/>
      <c r="K257" s="193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173</v>
      </c>
      <c r="AU257" s="203" t="s">
        <v>87</v>
      </c>
      <c r="AV257" s="13" t="s">
        <v>87</v>
      </c>
      <c r="AW257" s="13" t="s">
        <v>36</v>
      </c>
      <c r="AX257" s="13" t="s">
        <v>84</v>
      </c>
      <c r="AY257" s="203" t="s">
        <v>162</v>
      </c>
    </row>
    <row r="258" spans="1:65" s="2" customFormat="1" ht="22.8" customHeight="1">
      <c r="A258" s="35"/>
      <c r="B258" s="36"/>
      <c r="C258" s="225" t="s">
        <v>980</v>
      </c>
      <c r="D258" s="225" t="s">
        <v>228</v>
      </c>
      <c r="E258" s="226" t="s">
        <v>1693</v>
      </c>
      <c r="F258" s="227" t="s">
        <v>1694</v>
      </c>
      <c r="G258" s="228" t="s">
        <v>225</v>
      </c>
      <c r="H258" s="229">
        <v>50</v>
      </c>
      <c r="I258" s="230"/>
      <c r="J258" s="231">
        <f>ROUND(I258*H258,2)</f>
        <v>0</v>
      </c>
      <c r="K258" s="227" t="s">
        <v>28</v>
      </c>
      <c r="L258" s="232"/>
      <c r="M258" s="233" t="s">
        <v>28</v>
      </c>
      <c r="N258" s="234" t="s">
        <v>47</v>
      </c>
      <c r="O258" s="65"/>
      <c r="P258" s="183">
        <f>O258*H258</f>
        <v>0</v>
      </c>
      <c r="Q258" s="183">
        <v>1E-3</v>
      </c>
      <c r="R258" s="183">
        <f>Q258*H258</f>
        <v>0.05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214</v>
      </c>
      <c r="AT258" s="185" t="s">
        <v>228</v>
      </c>
      <c r="AU258" s="185" t="s">
        <v>87</v>
      </c>
      <c r="AY258" s="18" t="s">
        <v>162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84</v>
      </c>
      <c r="BK258" s="186">
        <f>ROUND(I258*H258,2)</f>
        <v>0</v>
      </c>
      <c r="BL258" s="18" t="s">
        <v>169</v>
      </c>
      <c r="BM258" s="185" t="s">
        <v>1695</v>
      </c>
    </row>
    <row r="259" spans="1:65" s="13" customFormat="1" ht="10.199999999999999">
      <c r="B259" s="192"/>
      <c r="C259" s="193"/>
      <c r="D259" s="194" t="s">
        <v>173</v>
      </c>
      <c r="E259" s="195" t="s">
        <v>28</v>
      </c>
      <c r="F259" s="196" t="s">
        <v>878</v>
      </c>
      <c r="G259" s="193"/>
      <c r="H259" s="197">
        <v>50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173</v>
      </c>
      <c r="AU259" s="203" t="s">
        <v>87</v>
      </c>
      <c r="AV259" s="13" t="s">
        <v>87</v>
      </c>
      <c r="AW259" s="13" t="s">
        <v>36</v>
      </c>
      <c r="AX259" s="13" t="s">
        <v>84</v>
      </c>
      <c r="AY259" s="203" t="s">
        <v>162</v>
      </c>
    </row>
    <row r="260" spans="1:65" s="2" customFormat="1" ht="35.4" customHeight="1">
      <c r="A260" s="35"/>
      <c r="B260" s="36"/>
      <c r="C260" s="225" t="s">
        <v>986</v>
      </c>
      <c r="D260" s="225" t="s">
        <v>228</v>
      </c>
      <c r="E260" s="226" t="s">
        <v>1696</v>
      </c>
      <c r="F260" s="227" t="s">
        <v>1697</v>
      </c>
      <c r="G260" s="228" t="s">
        <v>225</v>
      </c>
      <c r="H260" s="229">
        <v>23</v>
      </c>
      <c r="I260" s="230"/>
      <c r="J260" s="231">
        <f>ROUND(I260*H260,2)</f>
        <v>0</v>
      </c>
      <c r="K260" s="227" t="s">
        <v>28</v>
      </c>
      <c r="L260" s="232"/>
      <c r="M260" s="233" t="s">
        <v>28</v>
      </c>
      <c r="N260" s="234" t="s">
        <v>47</v>
      </c>
      <c r="O260" s="65"/>
      <c r="P260" s="183">
        <f>O260*H260</f>
        <v>0</v>
      </c>
      <c r="Q260" s="183">
        <v>1E-3</v>
      </c>
      <c r="R260" s="183">
        <f>Q260*H260</f>
        <v>2.3E-2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214</v>
      </c>
      <c r="AT260" s="185" t="s">
        <v>228</v>
      </c>
      <c r="AU260" s="185" t="s">
        <v>87</v>
      </c>
      <c r="AY260" s="18" t="s">
        <v>162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84</v>
      </c>
      <c r="BK260" s="186">
        <f>ROUND(I260*H260,2)</f>
        <v>0</v>
      </c>
      <c r="BL260" s="18" t="s">
        <v>169</v>
      </c>
      <c r="BM260" s="185" t="s">
        <v>1698</v>
      </c>
    </row>
    <row r="261" spans="1:65" s="13" customFormat="1" ht="10.199999999999999">
      <c r="B261" s="192"/>
      <c r="C261" s="193"/>
      <c r="D261" s="194" t="s">
        <v>173</v>
      </c>
      <c r="E261" s="195" t="s">
        <v>28</v>
      </c>
      <c r="F261" s="196" t="s">
        <v>295</v>
      </c>
      <c r="G261" s="193"/>
      <c r="H261" s="197">
        <v>23</v>
      </c>
      <c r="I261" s="198"/>
      <c r="J261" s="193"/>
      <c r="K261" s="193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173</v>
      </c>
      <c r="AU261" s="203" t="s">
        <v>87</v>
      </c>
      <c r="AV261" s="13" t="s">
        <v>87</v>
      </c>
      <c r="AW261" s="13" t="s">
        <v>36</v>
      </c>
      <c r="AX261" s="13" t="s">
        <v>84</v>
      </c>
      <c r="AY261" s="203" t="s">
        <v>162</v>
      </c>
    </row>
    <row r="262" spans="1:65" s="2" customFormat="1" ht="45.6" customHeight="1">
      <c r="A262" s="35"/>
      <c r="B262" s="36"/>
      <c r="C262" s="225" t="s">
        <v>991</v>
      </c>
      <c r="D262" s="225" t="s">
        <v>228</v>
      </c>
      <c r="E262" s="226" t="s">
        <v>1699</v>
      </c>
      <c r="F262" s="227" t="s">
        <v>1700</v>
      </c>
      <c r="G262" s="228" t="s">
        <v>225</v>
      </c>
      <c r="H262" s="229">
        <v>148</v>
      </c>
      <c r="I262" s="230"/>
      <c r="J262" s="231">
        <f>ROUND(I262*H262,2)</f>
        <v>0</v>
      </c>
      <c r="K262" s="227" t="s">
        <v>28</v>
      </c>
      <c r="L262" s="232"/>
      <c r="M262" s="233" t="s">
        <v>28</v>
      </c>
      <c r="N262" s="234" t="s">
        <v>47</v>
      </c>
      <c r="O262" s="65"/>
      <c r="P262" s="183">
        <f>O262*H262</f>
        <v>0</v>
      </c>
      <c r="Q262" s="183">
        <v>1E-3</v>
      </c>
      <c r="R262" s="183">
        <f>Q262*H262</f>
        <v>0.14799999999999999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214</v>
      </c>
      <c r="AT262" s="185" t="s">
        <v>228</v>
      </c>
      <c r="AU262" s="185" t="s">
        <v>87</v>
      </c>
      <c r="AY262" s="18" t="s">
        <v>162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84</v>
      </c>
      <c r="BK262" s="186">
        <f>ROUND(I262*H262,2)</f>
        <v>0</v>
      </c>
      <c r="BL262" s="18" t="s">
        <v>169</v>
      </c>
      <c r="BM262" s="185" t="s">
        <v>1701</v>
      </c>
    </row>
    <row r="263" spans="1:65" s="13" customFormat="1" ht="10.199999999999999">
      <c r="B263" s="192"/>
      <c r="C263" s="193"/>
      <c r="D263" s="194" t="s">
        <v>173</v>
      </c>
      <c r="E263" s="195" t="s">
        <v>28</v>
      </c>
      <c r="F263" s="196" t="s">
        <v>1702</v>
      </c>
      <c r="G263" s="193"/>
      <c r="H263" s="197">
        <v>148</v>
      </c>
      <c r="I263" s="198"/>
      <c r="J263" s="193"/>
      <c r="K263" s="193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173</v>
      </c>
      <c r="AU263" s="203" t="s">
        <v>87</v>
      </c>
      <c r="AV263" s="13" t="s">
        <v>87</v>
      </c>
      <c r="AW263" s="13" t="s">
        <v>36</v>
      </c>
      <c r="AX263" s="13" t="s">
        <v>84</v>
      </c>
      <c r="AY263" s="203" t="s">
        <v>162</v>
      </c>
    </row>
    <row r="264" spans="1:65" s="2" customFormat="1" ht="22.8" customHeight="1">
      <c r="A264" s="35"/>
      <c r="B264" s="36"/>
      <c r="C264" s="225" t="s">
        <v>997</v>
      </c>
      <c r="D264" s="225" t="s">
        <v>228</v>
      </c>
      <c r="E264" s="226" t="s">
        <v>1703</v>
      </c>
      <c r="F264" s="227" t="s">
        <v>1704</v>
      </c>
      <c r="G264" s="228" t="s">
        <v>225</v>
      </c>
      <c r="H264" s="229">
        <v>12</v>
      </c>
      <c r="I264" s="230"/>
      <c r="J264" s="231">
        <f>ROUND(I264*H264,2)</f>
        <v>0</v>
      </c>
      <c r="K264" s="227" t="s">
        <v>28</v>
      </c>
      <c r="L264" s="232"/>
      <c r="M264" s="233" t="s">
        <v>28</v>
      </c>
      <c r="N264" s="234" t="s">
        <v>47</v>
      </c>
      <c r="O264" s="65"/>
      <c r="P264" s="183">
        <f>O264*H264</f>
        <v>0</v>
      </c>
      <c r="Q264" s="183">
        <v>1E-3</v>
      </c>
      <c r="R264" s="183">
        <f>Q264*H264</f>
        <v>1.2E-2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214</v>
      </c>
      <c r="AT264" s="185" t="s">
        <v>228</v>
      </c>
      <c r="AU264" s="185" t="s">
        <v>87</v>
      </c>
      <c r="AY264" s="18" t="s">
        <v>162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84</v>
      </c>
      <c r="BK264" s="186">
        <f>ROUND(I264*H264,2)</f>
        <v>0</v>
      </c>
      <c r="BL264" s="18" t="s">
        <v>169</v>
      </c>
      <c r="BM264" s="185" t="s">
        <v>1705</v>
      </c>
    </row>
    <row r="265" spans="1:65" s="13" customFormat="1" ht="10.199999999999999">
      <c r="B265" s="192"/>
      <c r="C265" s="193"/>
      <c r="D265" s="194" t="s">
        <v>173</v>
      </c>
      <c r="E265" s="195" t="s">
        <v>28</v>
      </c>
      <c r="F265" s="196" t="s">
        <v>238</v>
      </c>
      <c r="G265" s="193"/>
      <c r="H265" s="197">
        <v>12</v>
      </c>
      <c r="I265" s="198"/>
      <c r="J265" s="193"/>
      <c r="K265" s="193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173</v>
      </c>
      <c r="AU265" s="203" t="s">
        <v>87</v>
      </c>
      <c r="AV265" s="13" t="s">
        <v>87</v>
      </c>
      <c r="AW265" s="13" t="s">
        <v>36</v>
      </c>
      <c r="AX265" s="13" t="s">
        <v>84</v>
      </c>
      <c r="AY265" s="203" t="s">
        <v>162</v>
      </c>
    </row>
    <row r="266" spans="1:65" s="2" customFormat="1" ht="34.799999999999997" customHeight="1">
      <c r="A266" s="35"/>
      <c r="B266" s="36"/>
      <c r="C266" s="174" t="s">
        <v>1004</v>
      </c>
      <c r="D266" s="174" t="s">
        <v>164</v>
      </c>
      <c r="E266" s="175" t="s">
        <v>1706</v>
      </c>
      <c r="F266" s="176" t="s">
        <v>1707</v>
      </c>
      <c r="G266" s="177" t="s">
        <v>225</v>
      </c>
      <c r="H266" s="178">
        <v>15</v>
      </c>
      <c r="I266" s="179"/>
      <c r="J266" s="180">
        <f>ROUND(I266*H266,2)</f>
        <v>0</v>
      </c>
      <c r="K266" s="176" t="s">
        <v>168</v>
      </c>
      <c r="L266" s="40"/>
      <c r="M266" s="181" t="s">
        <v>28</v>
      </c>
      <c r="N266" s="182" t="s">
        <v>47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169</v>
      </c>
      <c r="AT266" s="185" t="s">
        <v>164</v>
      </c>
      <c r="AU266" s="185" t="s">
        <v>87</v>
      </c>
      <c r="AY266" s="18" t="s">
        <v>162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84</v>
      </c>
      <c r="BK266" s="186">
        <f>ROUND(I266*H266,2)</f>
        <v>0</v>
      </c>
      <c r="BL266" s="18" t="s">
        <v>169</v>
      </c>
      <c r="BM266" s="185" t="s">
        <v>1708</v>
      </c>
    </row>
    <row r="267" spans="1:65" s="2" customFormat="1" ht="10.199999999999999">
      <c r="A267" s="35"/>
      <c r="B267" s="36"/>
      <c r="C267" s="37"/>
      <c r="D267" s="187" t="s">
        <v>171</v>
      </c>
      <c r="E267" s="37"/>
      <c r="F267" s="188" t="s">
        <v>1709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171</v>
      </c>
      <c r="AU267" s="18" t="s">
        <v>87</v>
      </c>
    </row>
    <row r="268" spans="1:65" s="13" customFormat="1" ht="10.199999999999999">
      <c r="B268" s="192"/>
      <c r="C268" s="193"/>
      <c r="D268" s="194" t="s">
        <v>173</v>
      </c>
      <c r="E268" s="195" t="s">
        <v>28</v>
      </c>
      <c r="F268" s="196" t="s">
        <v>8</v>
      </c>
      <c r="G268" s="193"/>
      <c r="H268" s="197">
        <v>15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173</v>
      </c>
      <c r="AU268" s="203" t="s">
        <v>87</v>
      </c>
      <c r="AV268" s="13" t="s">
        <v>87</v>
      </c>
      <c r="AW268" s="13" t="s">
        <v>36</v>
      </c>
      <c r="AX268" s="13" t="s">
        <v>84</v>
      </c>
      <c r="AY268" s="203" t="s">
        <v>162</v>
      </c>
    </row>
    <row r="269" spans="1:65" s="2" customFormat="1" ht="22.8" customHeight="1">
      <c r="A269" s="35"/>
      <c r="B269" s="36"/>
      <c r="C269" s="225" t="s">
        <v>1008</v>
      </c>
      <c r="D269" s="225" t="s">
        <v>228</v>
      </c>
      <c r="E269" s="226" t="s">
        <v>1710</v>
      </c>
      <c r="F269" s="227" t="s">
        <v>1711</v>
      </c>
      <c r="G269" s="228" t="s">
        <v>225</v>
      </c>
      <c r="H269" s="229">
        <v>2</v>
      </c>
      <c r="I269" s="230"/>
      <c r="J269" s="231">
        <f>ROUND(I269*H269,2)</f>
        <v>0</v>
      </c>
      <c r="K269" s="227" t="s">
        <v>28</v>
      </c>
      <c r="L269" s="232"/>
      <c r="M269" s="233" t="s">
        <v>28</v>
      </c>
      <c r="N269" s="234" t="s">
        <v>47</v>
      </c>
      <c r="O269" s="65"/>
      <c r="P269" s="183">
        <f>O269*H269</f>
        <v>0</v>
      </c>
      <c r="Q269" s="183">
        <v>1.2999999999999999E-2</v>
      </c>
      <c r="R269" s="183">
        <f>Q269*H269</f>
        <v>2.5999999999999999E-2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214</v>
      </c>
      <c r="AT269" s="185" t="s">
        <v>228</v>
      </c>
      <c r="AU269" s="185" t="s">
        <v>87</v>
      </c>
      <c r="AY269" s="18" t="s">
        <v>162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84</v>
      </c>
      <c r="BK269" s="186">
        <f>ROUND(I269*H269,2)</f>
        <v>0</v>
      </c>
      <c r="BL269" s="18" t="s">
        <v>169</v>
      </c>
      <c r="BM269" s="185" t="s">
        <v>1712</v>
      </c>
    </row>
    <row r="270" spans="1:65" s="13" customFormat="1" ht="10.199999999999999">
      <c r="B270" s="192"/>
      <c r="C270" s="193"/>
      <c r="D270" s="194" t="s">
        <v>173</v>
      </c>
      <c r="E270" s="195" t="s">
        <v>28</v>
      </c>
      <c r="F270" s="196" t="s">
        <v>87</v>
      </c>
      <c r="G270" s="193"/>
      <c r="H270" s="197">
        <v>2</v>
      </c>
      <c r="I270" s="198"/>
      <c r="J270" s="193"/>
      <c r="K270" s="193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173</v>
      </c>
      <c r="AU270" s="203" t="s">
        <v>87</v>
      </c>
      <c r="AV270" s="13" t="s">
        <v>87</v>
      </c>
      <c r="AW270" s="13" t="s">
        <v>36</v>
      </c>
      <c r="AX270" s="13" t="s">
        <v>84</v>
      </c>
      <c r="AY270" s="203" t="s">
        <v>162</v>
      </c>
    </row>
    <row r="271" spans="1:65" s="2" customFormat="1" ht="40.799999999999997" customHeight="1">
      <c r="A271" s="35"/>
      <c r="B271" s="36"/>
      <c r="C271" s="225" t="s">
        <v>1012</v>
      </c>
      <c r="D271" s="225" t="s">
        <v>228</v>
      </c>
      <c r="E271" s="226" t="s">
        <v>1713</v>
      </c>
      <c r="F271" s="227" t="s">
        <v>1714</v>
      </c>
      <c r="G271" s="228" t="s">
        <v>225</v>
      </c>
      <c r="H271" s="229">
        <v>10</v>
      </c>
      <c r="I271" s="230"/>
      <c r="J271" s="231">
        <f>ROUND(I271*H271,2)</f>
        <v>0</v>
      </c>
      <c r="K271" s="227" t="s">
        <v>28</v>
      </c>
      <c r="L271" s="232"/>
      <c r="M271" s="233" t="s">
        <v>28</v>
      </c>
      <c r="N271" s="234" t="s">
        <v>47</v>
      </c>
      <c r="O271" s="65"/>
      <c r="P271" s="183">
        <f>O271*H271</f>
        <v>0</v>
      </c>
      <c r="Q271" s="183">
        <v>1.2999999999999999E-2</v>
      </c>
      <c r="R271" s="183">
        <f>Q271*H271</f>
        <v>0.13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214</v>
      </c>
      <c r="AT271" s="185" t="s">
        <v>228</v>
      </c>
      <c r="AU271" s="185" t="s">
        <v>87</v>
      </c>
      <c r="AY271" s="18" t="s">
        <v>162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84</v>
      </c>
      <c r="BK271" s="186">
        <f>ROUND(I271*H271,2)</f>
        <v>0</v>
      </c>
      <c r="BL271" s="18" t="s">
        <v>169</v>
      </c>
      <c r="BM271" s="185" t="s">
        <v>1715</v>
      </c>
    </row>
    <row r="272" spans="1:65" s="13" customFormat="1" ht="10.199999999999999">
      <c r="B272" s="192"/>
      <c r="C272" s="193"/>
      <c r="D272" s="194" t="s">
        <v>173</v>
      </c>
      <c r="E272" s="195" t="s">
        <v>28</v>
      </c>
      <c r="F272" s="196" t="s">
        <v>120</v>
      </c>
      <c r="G272" s="193"/>
      <c r="H272" s="197">
        <v>10</v>
      </c>
      <c r="I272" s="198"/>
      <c r="J272" s="193"/>
      <c r="K272" s="193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173</v>
      </c>
      <c r="AU272" s="203" t="s">
        <v>87</v>
      </c>
      <c r="AV272" s="13" t="s">
        <v>87</v>
      </c>
      <c r="AW272" s="13" t="s">
        <v>36</v>
      </c>
      <c r="AX272" s="13" t="s">
        <v>84</v>
      </c>
      <c r="AY272" s="203" t="s">
        <v>162</v>
      </c>
    </row>
    <row r="273" spans="1:65" s="2" customFormat="1" ht="22.8" customHeight="1">
      <c r="A273" s="35"/>
      <c r="B273" s="36"/>
      <c r="C273" s="225" t="s">
        <v>1016</v>
      </c>
      <c r="D273" s="225" t="s">
        <v>228</v>
      </c>
      <c r="E273" s="226" t="s">
        <v>1716</v>
      </c>
      <c r="F273" s="227" t="s">
        <v>1717</v>
      </c>
      <c r="G273" s="228" t="s">
        <v>225</v>
      </c>
      <c r="H273" s="229">
        <v>3</v>
      </c>
      <c r="I273" s="230"/>
      <c r="J273" s="231">
        <f>ROUND(I273*H273,2)</f>
        <v>0</v>
      </c>
      <c r="K273" s="227" t="s">
        <v>28</v>
      </c>
      <c r="L273" s="232"/>
      <c r="M273" s="233" t="s">
        <v>28</v>
      </c>
      <c r="N273" s="234" t="s">
        <v>47</v>
      </c>
      <c r="O273" s="65"/>
      <c r="P273" s="183">
        <f>O273*H273</f>
        <v>0</v>
      </c>
      <c r="Q273" s="183">
        <v>1.2999999999999999E-2</v>
      </c>
      <c r="R273" s="183">
        <f>Q273*H273</f>
        <v>3.9E-2</v>
      </c>
      <c r="S273" s="183">
        <v>0</v>
      </c>
      <c r="T273" s="18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214</v>
      </c>
      <c r="AT273" s="185" t="s">
        <v>228</v>
      </c>
      <c r="AU273" s="185" t="s">
        <v>87</v>
      </c>
      <c r="AY273" s="18" t="s">
        <v>162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8" t="s">
        <v>84</v>
      </c>
      <c r="BK273" s="186">
        <f>ROUND(I273*H273,2)</f>
        <v>0</v>
      </c>
      <c r="BL273" s="18" t="s">
        <v>169</v>
      </c>
      <c r="BM273" s="185" t="s">
        <v>1718</v>
      </c>
    </row>
    <row r="274" spans="1:65" s="13" customFormat="1" ht="10.199999999999999">
      <c r="B274" s="192"/>
      <c r="C274" s="193"/>
      <c r="D274" s="194" t="s">
        <v>173</v>
      </c>
      <c r="E274" s="195" t="s">
        <v>28</v>
      </c>
      <c r="F274" s="196" t="s">
        <v>182</v>
      </c>
      <c r="G274" s="193"/>
      <c r="H274" s="197">
        <v>3</v>
      </c>
      <c r="I274" s="198"/>
      <c r="J274" s="193"/>
      <c r="K274" s="193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173</v>
      </c>
      <c r="AU274" s="203" t="s">
        <v>87</v>
      </c>
      <c r="AV274" s="13" t="s">
        <v>87</v>
      </c>
      <c r="AW274" s="13" t="s">
        <v>36</v>
      </c>
      <c r="AX274" s="13" t="s">
        <v>84</v>
      </c>
      <c r="AY274" s="203" t="s">
        <v>162</v>
      </c>
    </row>
    <row r="275" spans="1:65" s="2" customFormat="1" ht="19.8" customHeight="1">
      <c r="A275" s="35"/>
      <c r="B275" s="36"/>
      <c r="C275" s="174" t="s">
        <v>1022</v>
      </c>
      <c r="D275" s="174" t="s">
        <v>164</v>
      </c>
      <c r="E275" s="175" t="s">
        <v>1719</v>
      </c>
      <c r="F275" s="176" t="s">
        <v>1720</v>
      </c>
      <c r="G275" s="177" t="s">
        <v>225</v>
      </c>
      <c r="H275" s="178">
        <v>5</v>
      </c>
      <c r="I275" s="179"/>
      <c r="J275" s="180">
        <f>ROUND(I275*H275,2)</f>
        <v>0</v>
      </c>
      <c r="K275" s="176" t="s">
        <v>168</v>
      </c>
      <c r="L275" s="40"/>
      <c r="M275" s="181" t="s">
        <v>28</v>
      </c>
      <c r="N275" s="182" t="s">
        <v>47</v>
      </c>
      <c r="O275" s="65"/>
      <c r="P275" s="183">
        <f>O275*H275</f>
        <v>0</v>
      </c>
      <c r="Q275" s="183">
        <v>6.0000000000000002E-5</v>
      </c>
      <c r="R275" s="183">
        <f>Q275*H275</f>
        <v>3.0000000000000003E-4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169</v>
      </c>
      <c r="AT275" s="185" t="s">
        <v>164</v>
      </c>
      <c r="AU275" s="185" t="s">
        <v>87</v>
      </c>
      <c r="AY275" s="18" t="s">
        <v>162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84</v>
      </c>
      <c r="BK275" s="186">
        <f>ROUND(I275*H275,2)</f>
        <v>0</v>
      </c>
      <c r="BL275" s="18" t="s">
        <v>169</v>
      </c>
      <c r="BM275" s="185" t="s">
        <v>1721</v>
      </c>
    </row>
    <row r="276" spans="1:65" s="2" customFormat="1" ht="10.199999999999999">
      <c r="A276" s="35"/>
      <c r="B276" s="36"/>
      <c r="C276" s="37"/>
      <c r="D276" s="187" t="s">
        <v>171</v>
      </c>
      <c r="E276" s="37"/>
      <c r="F276" s="188" t="s">
        <v>1722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171</v>
      </c>
      <c r="AU276" s="18" t="s">
        <v>87</v>
      </c>
    </row>
    <row r="277" spans="1:65" s="13" customFormat="1" ht="10.199999999999999">
      <c r="B277" s="192"/>
      <c r="C277" s="193"/>
      <c r="D277" s="194" t="s">
        <v>173</v>
      </c>
      <c r="E277" s="195" t="s">
        <v>28</v>
      </c>
      <c r="F277" s="196" t="s">
        <v>193</v>
      </c>
      <c r="G277" s="193"/>
      <c r="H277" s="197">
        <v>5</v>
      </c>
      <c r="I277" s="198"/>
      <c r="J277" s="193"/>
      <c r="K277" s="193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173</v>
      </c>
      <c r="AU277" s="203" t="s">
        <v>87</v>
      </c>
      <c r="AV277" s="13" t="s">
        <v>87</v>
      </c>
      <c r="AW277" s="13" t="s">
        <v>36</v>
      </c>
      <c r="AX277" s="13" t="s">
        <v>84</v>
      </c>
      <c r="AY277" s="203" t="s">
        <v>162</v>
      </c>
    </row>
    <row r="278" spans="1:65" s="2" customFormat="1" ht="19.8" customHeight="1">
      <c r="A278" s="35"/>
      <c r="B278" s="36"/>
      <c r="C278" s="174" t="s">
        <v>1040</v>
      </c>
      <c r="D278" s="174" t="s">
        <v>164</v>
      </c>
      <c r="E278" s="175" t="s">
        <v>1723</v>
      </c>
      <c r="F278" s="176" t="s">
        <v>1724</v>
      </c>
      <c r="G278" s="177" t="s">
        <v>225</v>
      </c>
      <c r="H278" s="178">
        <v>10</v>
      </c>
      <c r="I278" s="179"/>
      <c r="J278" s="180">
        <f>ROUND(I278*H278,2)</f>
        <v>0</v>
      </c>
      <c r="K278" s="176" t="s">
        <v>168</v>
      </c>
      <c r="L278" s="40"/>
      <c r="M278" s="181" t="s">
        <v>28</v>
      </c>
      <c r="N278" s="182" t="s">
        <v>47</v>
      </c>
      <c r="O278" s="65"/>
      <c r="P278" s="183">
        <f>O278*H278</f>
        <v>0</v>
      </c>
      <c r="Q278" s="183">
        <v>6.0000000000000002E-5</v>
      </c>
      <c r="R278" s="183">
        <f>Q278*H278</f>
        <v>6.0000000000000006E-4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169</v>
      </c>
      <c r="AT278" s="185" t="s">
        <v>164</v>
      </c>
      <c r="AU278" s="185" t="s">
        <v>87</v>
      </c>
      <c r="AY278" s="18" t="s">
        <v>162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84</v>
      </c>
      <c r="BK278" s="186">
        <f>ROUND(I278*H278,2)</f>
        <v>0</v>
      </c>
      <c r="BL278" s="18" t="s">
        <v>169</v>
      </c>
      <c r="BM278" s="185" t="s">
        <v>1725</v>
      </c>
    </row>
    <row r="279" spans="1:65" s="2" customFormat="1" ht="10.199999999999999">
      <c r="A279" s="35"/>
      <c r="B279" s="36"/>
      <c r="C279" s="37"/>
      <c r="D279" s="187" t="s">
        <v>171</v>
      </c>
      <c r="E279" s="37"/>
      <c r="F279" s="188" t="s">
        <v>1726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171</v>
      </c>
      <c r="AU279" s="18" t="s">
        <v>87</v>
      </c>
    </row>
    <row r="280" spans="1:65" s="13" customFormat="1" ht="10.199999999999999">
      <c r="B280" s="192"/>
      <c r="C280" s="193"/>
      <c r="D280" s="194" t="s">
        <v>173</v>
      </c>
      <c r="E280" s="195" t="s">
        <v>28</v>
      </c>
      <c r="F280" s="196" t="s">
        <v>120</v>
      </c>
      <c r="G280" s="193"/>
      <c r="H280" s="197">
        <v>10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173</v>
      </c>
      <c r="AU280" s="203" t="s">
        <v>87</v>
      </c>
      <c r="AV280" s="13" t="s">
        <v>87</v>
      </c>
      <c r="AW280" s="13" t="s">
        <v>36</v>
      </c>
      <c r="AX280" s="13" t="s">
        <v>84</v>
      </c>
      <c r="AY280" s="203" t="s">
        <v>162</v>
      </c>
    </row>
    <row r="281" spans="1:65" s="2" customFormat="1" ht="35.4" customHeight="1">
      <c r="A281" s="35"/>
      <c r="B281" s="36"/>
      <c r="C281" s="225" t="s">
        <v>1051</v>
      </c>
      <c r="D281" s="225" t="s">
        <v>228</v>
      </c>
      <c r="E281" s="226" t="s">
        <v>1727</v>
      </c>
      <c r="F281" s="227" t="s">
        <v>1728</v>
      </c>
      <c r="G281" s="228" t="s">
        <v>462</v>
      </c>
      <c r="H281" s="229">
        <v>35</v>
      </c>
      <c r="I281" s="230"/>
      <c r="J281" s="231">
        <f>ROUND(I281*H281,2)</f>
        <v>0</v>
      </c>
      <c r="K281" s="227" t="s">
        <v>28</v>
      </c>
      <c r="L281" s="232"/>
      <c r="M281" s="233" t="s">
        <v>28</v>
      </c>
      <c r="N281" s="234" t="s">
        <v>47</v>
      </c>
      <c r="O281" s="65"/>
      <c r="P281" s="183">
        <f>O281*H281</f>
        <v>0</v>
      </c>
      <c r="Q281" s="183">
        <v>2E-3</v>
      </c>
      <c r="R281" s="183">
        <f>Q281*H281</f>
        <v>7.0000000000000007E-2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214</v>
      </c>
      <c r="AT281" s="185" t="s">
        <v>228</v>
      </c>
      <c r="AU281" s="185" t="s">
        <v>87</v>
      </c>
      <c r="AY281" s="18" t="s">
        <v>162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84</v>
      </c>
      <c r="BK281" s="186">
        <f>ROUND(I281*H281,2)</f>
        <v>0</v>
      </c>
      <c r="BL281" s="18" t="s">
        <v>169</v>
      </c>
      <c r="BM281" s="185" t="s">
        <v>1729</v>
      </c>
    </row>
    <row r="282" spans="1:65" s="13" customFormat="1" ht="10.199999999999999">
      <c r="B282" s="192"/>
      <c r="C282" s="193"/>
      <c r="D282" s="194" t="s">
        <v>173</v>
      </c>
      <c r="E282" s="195" t="s">
        <v>28</v>
      </c>
      <c r="F282" s="196" t="s">
        <v>366</v>
      </c>
      <c r="G282" s="193"/>
      <c r="H282" s="197">
        <v>35</v>
      </c>
      <c r="I282" s="198"/>
      <c r="J282" s="193"/>
      <c r="K282" s="193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173</v>
      </c>
      <c r="AU282" s="203" t="s">
        <v>87</v>
      </c>
      <c r="AV282" s="13" t="s">
        <v>87</v>
      </c>
      <c r="AW282" s="13" t="s">
        <v>36</v>
      </c>
      <c r="AX282" s="13" t="s">
        <v>84</v>
      </c>
      <c r="AY282" s="203" t="s">
        <v>162</v>
      </c>
    </row>
    <row r="283" spans="1:65" s="2" customFormat="1" ht="35.4" customHeight="1">
      <c r="A283" s="35"/>
      <c r="B283" s="36"/>
      <c r="C283" s="225" t="s">
        <v>1058</v>
      </c>
      <c r="D283" s="225" t="s">
        <v>228</v>
      </c>
      <c r="E283" s="226" t="s">
        <v>1730</v>
      </c>
      <c r="F283" s="227" t="s">
        <v>1731</v>
      </c>
      <c r="G283" s="228" t="s">
        <v>462</v>
      </c>
      <c r="H283" s="229">
        <v>120</v>
      </c>
      <c r="I283" s="230"/>
      <c r="J283" s="231">
        <f>ROUND(I283*H283,2)</f>
        <v>0</v>
      </c>
      <c r="K283" s="227" t="s">
        <v>28</v>
      </c>
      <c r="L283" s="232"/>
      <c r="M283" s="233" t="s">
        <v>28</v>
      </c>
      <c r="N283" s="234" t="s">
        <v>47</v>
      </c>
      <c r="O283" s="65"/>
      <c r="P283" s="183">
        <f>O283*H283</f>
        <v>0</v>
      </c>
      <c r="Q283" s="183">
        <v>1E-3</v>
      </c>
      <c r="R283" s="183">
        <f>Q283*H283</f>
        <v>0.12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214</v>
      </c>
      <c r="AT283" s="185" t="s">
        <v>228</v>
      </c>
      <c r="AU283" s="185" t="s">
        <v>87</v>
      </c>
      <c r="AY283" s="18" t="s">
        <v>162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84</v>
      </c>
      <c r="BK283" s="186">
        <f>ROUND(I283*H283,2)</f>
        <v>0</v>
      </c>
      <c r="BL283" s="18" t="s">
        <v>169</v>
      </c>
      <c r="BM283" s="185" t="s">
        <v>1732</v>
      </c>
    </row>
    <row r="284" spans="1:65" s="13" customFormat="1" ht="10.199999999999999">
      <c r="B284" s="192"/>
      <c r="C284" s="193"/>
      <c r="D284" s="194" t="s">
        <v>173</v>
      </c>
      <c r="E284" s="195" t="s">
        <v>28</v>
      </c>
      <c r="F284" s="196" t="s">
        <v>1733</v>
      </c>
      <c r="G284" s="193"/>
      <c r="H284" s="197">
        <v>120</v>
      </c>
      <c r="I284" s="198"/>
      <c r="J284" s="193"/>
      <c r="K284" s="193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173</v>
      </c>
      <c r="AU284" s="203" t="s">
        <v>87</v>
      </c>
      <c r="AV284" s="13" t="s">
        <v>87</v>
      </c>
      <c r="AW284" s="13" t="s">
        <v>36</v>
      </c>
      <c r="AX284" s="13" t="s">
        <v>84</v>
      </c>
      <c r="AY284" s="203" t="s">
        <v>162</v>
      </c>
    </row>
    <row r="285" spans="1:65" s="2" customFormat="1" ht="35.4" customHeight="1">
      <c r="A285" s="35"/>
      <c r="B285" s="36"/>
      <c r="C285" s="225" t="s">
        <v>798</v>
      </c>
      <c r="D285" s="225" t="s">
        <v>228</v>
      </c>
      <c r="E285" s="226" t="s">
        <v>1734</v>
      </c>
      <c r="F285" s="227" t="s">
        <v>1735</v>
      </c>
      <c r="G285" s="228" t="s">
        <v>255</v>
      </c>
      <c r="H285" s="229">
        <v>40</v>
      </c>
      <c r="I285" s="230"/>
      <c r="J285" s="231">
        <f>ROUND(I285*H285,2)</f>
        <v>0</v>
      </c>
      <c r="K285" s="227" t="s">
        <v>28</v>
      </c>
      <c r="L285" s="232"/>
      <c r="M285" s="233" t="s">
        <v>28</v>
      </c>
      <c r="N285" s="234" t="s">
        <v>47</v>
      </c>
      <c r="O285" s="65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214</v>
      </c>
      <c r="AT285" s="185" t="s">
        <v>228</v>
      </c>
      <c r="AU285" s="185" t="s">
        <v>87</v>
      </c>
      <c r="AY285" s="18" t="s">
        <v>162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84</v>
      </c>
      <c r="BK285" s="186">
        <f>ROUND(I285*H285,2)</f>
        <v>0</v>
      </c>
      <c r="BL285" s="18" t="s">
        <v>169</v>
      </c>
      <c r="BM285" s="185" t="s">
        <v>1736</v>
      </c>
    </row>
    <row r="286" spans="1:65" s="13" customFormat="1" ht="10.199999999999999">
      <c r="B286" s="192"/>
      <c r="C286" s="193"/>
      <c r="D286" s="194" t="s">
        <v>173</v>
      </c>
      <c r="E286" s="195" t="s">
        <v>28</v>
      </c>
      <c r="F286" s="196" t="s">
        <v>394</v>
      </c>
      <c r="G286" s="193"/>
      <c r="H286" s="197">
        <v>40</v>
      </c>
      <c r="I286" s="198"/>
      <c r="J286" s="193"/>
      <c r="K286" s="193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173</v>
      </c>
      <c r="AU286" s="203" t="s">
        <v>87</v>
      </c>
      <c r="AV286" s="13" t="s">
        <v>87</v>
      </c>
      <c r="AW286" s="13" t="s">
        <v>36</v>
      </c>
      <c r="AX286" s="13" t="s">
        <v>84</v>
      </c>
      <c r="AY286" s="203" t="s">
        <v>162</v>
      </c>
    </row>
    <row r="287" spans="1:65" s="2" customFormat="1" ht="30" customHeight="1">
      <c r="A287" s="35"/>
      <c r="B287" s="36"/>
      <c r="C287" s="174" t="s">
        <v>1070</v>
      </c>
      <c r="D287" s="174" t="s">
        <v>164</v>
      </c>
      <c r="E287" s="175" t="s">
        <v>1737</v>
      </c>
      <c r="F287" s="176" t="s">
        <v>1738</v>
      </c>
      <c r="G287" s="177" t="s">
        <v>225</v>
      </c>
      <c r="H287" s="178">
        <v>15</v>
      </c>
      <c r="I287" s="179"/>
      <c r="J287" s="180">
        <f>ROUND(I287*H287,2)</f>
        <v>0</v>
      </c>
      <c r="K287" s="176" t="s">
        <v>168</v>
      </c>
      <c r="L287" s="40"/>
      <c r="M287" s="181" t="s">
        <v>28</v>
      </c>
      <c r="N287" s="182" t="s">
        <v>47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169</v>
      </c>
      <c r="AT287" s="185" t="s">
        <v>164</v>
      </c>
      <c r="AU287" s="185" t="s">
        <v>87</v>
      </c>
      <c r="AY287" s="18" t="s">
        <v>162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84</v>
      </c>
      <c r="BK287" s="186">
        <f>ROUND(I287*H287,2)</f>
        <v>0</v>
      </c>
      <c r="BL287" s="18" t="s">
        <v>169</v>
      </c>
      <c r="BM287" s="185" t="s">
        <v>1739</v>
      </c>
    </row>
    <row r="288" spans="1:65" s="2" customFormat="1" ht="10.199999999999999">
      <c r="A288" s="35"/>
      <c r="B288" s="36"/>
      <c r="C288" s="37"/>
      <c r="D288" s="187" t="s">
        <v>171</v>
      </c>
      <c r="E288" s="37"/>
      <c r="F288" s="188" t="s">
        <v>1740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171</v>
      </c>
      <c r="AU288" s="18" t="s">
        <v>87</v>
      </c>
    </row>
    <row r="289" spans="1:65" s="13" customFormat="1" ht="10.199999999999999">
      <c r="B289" s="192"/>
      <c r="C289" s="193"/>
      <c r="D289" s="194" t="s">
        <v>173</v>
      </c>
      <c r="E289" s="195" t="s">
        <v>28</v>
      </c>
      <c r="F289" s="196" t="s">
        <v>8</v>
      </c>
      <c r="G289" s="193"/>
      <c r="H289" s="197">
        <v>15</v>
      </c>
      <c r="I289" s="198"/>
      <c r="J289" s="193"/>
      <c r="K289" s="193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173</v>
      </c>
      <c r="AU289" s="203" t="s">
        <v>87</v>
      </c>
      <c r="AV289" s="13" t="s">
        <v>87</v>
      </c>
      <c r="AW289" s="13" t="s">
        <v>36</v>
      </c>
      <c r="AX289" s="13" t="s">
        <v>84</v>
      </c>
      <c r="AY289" s="203" t="s">
        <v>162</v>
      </c>
    </row>
    <row r="290" spans="1:65" s="2" customFormat="1" ht="22.2" customHeight="1">
      <c r="A290" s="35"/>
      <c r="B290" s="36"/>
      <c r="C290" s="174" t="s">
        <v>719</v>
      </c>
      <c r="D290" s="174" t="s">
        <v>164</v>
      </c>
      <c r="E290" s="175" t="s">
        <v>1741</v>
      </c>
      <c r="F290" s="176" t="s">
        <v>1742</v>
      </c>
      <c r="G290" s="177" t="s">
        <v>217</v>
      </c>
      <c r="H290" s="178">
        <v>5.4</v>
      </c>
      <c r="I290" s="179"/>
      <c r="J290" s="180">
        <f>ROUND(I290*H290,2)</f>
        <v>0</v>
      </c>
      <c r="K290" s="176" t="s">
        <v>168</v>
      </c>
      <c r="L290" s="40"/>
      <c r="M290" s="181" t="s">
        <v>28</v>
      </c>
      <c r="N290" s="182" t="s">
        <v>47</v>
      </c>
      <c r="O290" s="65"/>
      <c r="P290" s="183">
        <f>O290*H290</f>
        <v>0</v>
      </c>
      <c r="Q290" s="183">
        <v>3.0000000000000001E-5</v>
      </c>
      <c r="R290" s="183">
        <f>Q290*H290</f>
        <v>1.6200000000000001E-4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169</v>
      </c>
      <c r="AT290" s="185" t="s">
        <v>164</v>
      </c>
      <c r="AU290" s="185" t="s">
        <v>87</v>
      </c>
      <c r="AY290" s="18" t="s">
        <v>162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84</v>
      </c>
      <c r="BK290" s="186">
        <f>ROUND(I290*H290,2)</f>
        <v>0</v>
      </c>
      <c r="BL290" s="18" t="s">
        <v>169</v>
      </c>
      <c r="BM290" s="185" t="s">
        <v>1743</v>
      </c>
    </row>
    <row r="291" spans="1:65" s="2" customFormat="1" ht="10.199999999999999">
      <c r="A291" s="35"/>
      <c r="B291" s="36"/>
      <c r="C291" s="37"/>
      <c r="D291" s="187" t="s">
        <v>171</v>
      </c>
      <c r="E291" s="37"/>
      <c r="F291" s="188" t="s">
        <v>1744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171</v>
      </c>
      <c r="AU291" s="18" t="s">
        <v>87</v>
      </c>
    </row>
    <row r="292" spans="1:65" s="13" customFormat="1" ht="10.199999999999999">
      <c r="B292" s="192"/>
      <c r="C292" s="193"/>
      <c r="D292" s="194" t="s">
        <v>173</v>
      </c>
      <c r="E292" s="195" t="s">
        <v>28</v>
      </c>
      <c r="F292" s="196" t="s">
        <v>1745</v>
      </c>
      <c r="G292" s="193"/>
      <c r="H292" s="197">
        <v>5.4</v>
      </c>
      <c r="I292" s="198"/>
      <c r="J292" s="193"/>
      <c r="K292" s="193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173</v>
      </c>
      <c r="AU292" s="203" t="s">
        <v>87</v>
      </c>
      <c r="AV292" s="13" t="s">
        <v>87</v>
      </c>
      <c r="AW292" s="13" t="s">
        <v>36</v>
      </c>
      <c r="AX292" s="13" t="s">
        <v>84</v>
      </c>
      <c r="AY292" s="203" t="s">
        <v>162</v>
      </c>
    </row>
    <row r="293" spans="1:65" s="2" customFormat="1" ht="22.8" customHeight="1">
      <c r="A293" s="35"/>
      <c r="B293" s="36"/>
      <c r="C293" s="225" t="s">
        <v>1081</v>
      </c>
      <c r="D293" s="225" t="s">
        <v>228</v>
      </c>
      <c r="E293" s="226" t="s">
        <v>1746</v>
      </c>
      <c r="F293" s="227" t="s">
        <v>1747</v>
      </c>
      <c r="G293" s="228" t="s">
        <v>217</v>
      </c>
      <c r="H293" s="229">
        <v>5.4</v>
      </c>
      <c r="I293" s="230"/>
      <c r="J293" s="231">
        <f>ROUND(I293*H293,2)</f>
        <v>0</v>
      </c>
      <c r="K293" s="227" t="s">
        <v>28</v>
      </c>
      <c r="L293" s="232"/>
      <c r="M293" s="233" t="s">
        <v>28</v>
      </c>
      <c r="N293" s="234" t="s">
        <v>47</v>
      </c>
      <c r="O293" s="65"/>
      <c r="P293" s="183">
        <f>O293*H293</f>
        <v>0</v>
      </c>
      <c r="Q293" s="183">
        <v>5.0000000000000001E-4</v>
      </c>
      <c r="R293" s="183">
        <f>Q293*H293</f>
        <v>2.7000000000000001E-3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214</v>
      </c>
      <c r="AT293" s="185" t="s">
        <v>228</v>
      </c>
      <c r="AU293" s="185" t="s">
        <v>87</v>
      </c>
      <c r="AY293" s="18" t="s">
        <v>162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84</v>
      </c>
      <c r="BK293" s="186">
        <f>ROUND(I293*H293,2)</f>
        <v>0</v>
      </c>
      <c r="BL293" s="18" t="s">
        <v>169</v>
      </c>
      <c r="BM293" s="185" t="s">
        <v>1748</v>
      </c>
    </row>
    <row r="294" spans="1:65" s="13" customFormat="1" ht="10.199999999999999">
      <c r="B294" s="192"/>
      <c r="C294" s="193"/>
      <c r="D294" s="194" t="s">
        <v>173</v>
      </c>
      <c r="E294" s="195" t="s">
        <v>28</v>
      </c>
      <c r="F294" s="196" t="s">
        <v>1745</v>
      </c>
      <c r="G294" s="193"/>
      <c r="H294" s="197">
        <v>5.4</v>
      </c>
      <c r="I294" s="198"/>
      <c r="J294" s="193"/>
      <c r="K294" s="193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173</v>
      </c>
      <c r="AU294" s="203" t="s">
        <v>87</v>
      </c>
      <c r="AV294" s="13" t="s">
        <v>87</v>
      </c>
      <c r="AW294" s="13" t="s">
        <v>36</v>
      </c>
      <c r="AX294" s="13" t="s">
        <v>84</v>
      </c>
      <c r="AY294" s="203" t="s">
        <v>162</v>
      </c>
    </row>
    <row r="295" spans="1:65" s="2" customFormat="1" ht="22.2" customHeight="1">
      <c r="A295" s="35"/>
      <c r="B295" s="36"/>
      <c r="C295" s="174" t="s">
        <v>1085</v>
      </c>
      <c r="D295" s="174" t="s">
        <v>164</v>
      </c>
      <c r="E295" s="175" t="s">
        <v>1749</v>
      </c>
      <c r="F295" s="176" t="s">
        <v>1750</v>
      </c>
      <c r="G295" s="177" t="s">
        <v>225</v>
      </c>
      <c r="H295" s="178">
        <v>90</v>
      </c>
      <c r="I295" s="179"/>
      <c r="J295" s="180">
        <f>ROUND(I295*H295,2)</f>
        <v>0</v>
      </c>
      <c r="K295" s="176" t="s">
        <v>168</v>
      </c>
      <c r="L295" s="40"/>
      <c r="M295" s="181" t="s">
        <v>28</v>
      </c>
      <c r="N295" s="182" t="s">
        <v>47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169</v>
      </c>
      <c r="AT295" s="185" t="s">
        <v>164</v>
      </c>
      <c r="AU295" s="185" t="s">
        <v>87</v>
      </c>
      <c r="AY295" s="18" t="s">
        <v>162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84</v>
      </c>
      <c r="BK295" s="186">
        <f>ROUND(I295*H295,2)</f>
        <v>0</v>
      </c>
      <c r="BL295" s="18" t="s">
        <v>169</v>
      </c>
      <c r="BM295" s="185" t="s">
        <v>1751</v>
      </c>
    </row>
    <row r="296" spans="1:65" s="2" customFormat="1" ht="10.199999999999999">
      <c r="A296" s="35"/>
      <c r="B296" s="36"/>
      <c r="C296" s="37"/>
      <c r="D296" s="187" t="s">
        <v>171</v>
      </c>
      <c r="E296" s="37"/>
      <c r="F296" s="188" t="s">
        <v>1752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171</v>
      </c>
      <c r="AU296" s="18" t="s">
        <v>87</v>
      </c>
    </row>
    <row r="297" spans="1:65" s="13" customFormat="1" ht="10.199999999999999">
      <c r="B297" s="192"/>
      <c r="C297" s="193"/>
      <c r="D297" s="194" t="s">
        <v>173</v>
      </c>
      <c r="E297" s="195" t="s">
        <v>28</v>
      </c>
      <c r="F297" s="196" t="s">
        <v>1115</v>
      </c>
      <c r="G297" s="193"/>
      <c r="H297" s="197">
        <v>90</v>
      </c>
      <c r="I297" s="198"/>
      <c r="J297" s="193"/>
      <c r="K297" s="193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173</v>
      </c>
      <c r="AU297" s="203" t="s">
        <v>87</v>
      </c>
      <c r="AV297" s="13" t="s">
        <v>87</v>
      </c>
      <c r="AW297" s="13" t="s">
        <v>36</v>
      </c>
      <c r="AX297" s="13" t="s">
        <v>84</v>
      </c>
      <c r="AY297" s="203" t="s">
        <v>162</v>
      </c>
    </row>
    <row r="298" spans="1:65" s="2" customFormat="1" ht="40.200000000000003" customHeight="1">
      <c r="A298" s="35"/>
      <c r="B298" s="36"/>
      <c r="C298" s="174" t="s">
        <v>1089</v>
      </c>
      <c r="D298" s="174" t="s">
        <v>164</v>
      </c>
      <c r="E298" s="175" t="s">
        <v>1753</v>
      </c>
      <c r="F298" s="176" t="s">
        <v>1754</v>
      </c>
      <c r="G298" s="177" t="s">
        <v>217</v>
      </c>
      <c r="H298" s="178">
        <v>5415</v>
      </c>
      <c r="I298" s="179"/>
      <c r="J298" s="180">
        <f>ROUND(I298*H298,2)</f>
        <v>0</v>
      </c>
      <c r="K298" s="176" t="s">
        <v>168</v>
      </c>
      <c r="L298" s="40"/>
      <c r="M298" s="181" t="s">
        <v>28</v>
      </c>
      <c r="N298" s="182" t="s">
        <v>47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169</v>
      </c>
      <c r="AT298" s="185" t="s">
        <v>164</v>
      </c>
      <c r="AU298" s="185" t="s">
        <v>87</v>
      </c>
      <c r="AY298" s="18" t="s">
        <v>162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84</v>
      </c>
      <c r="BK298" s="186">
        <f>ROUND(I298*H298,2)</f>
        <v>0</v>
      </c>
      <c r="BL298" s="18" t="s">
        <v>169</v>
      </c>
      <c r="BM298" s="185" t="s">
        <v>1755</v>
      </c>
    </row>
    <row r="299" spans="1:65" s="2" customFormat="1" ht="10.199999999999999">
      <c r="A299" s="35"/>
      <c r="B299" s="36"/>
      <c r="C299" s="37"/>
      <c r="D299" s="187" t="s">
        <v>171</v>
      </c>
      <c r="E299" s="37"/>
      <c r="F299" s="188" t="s">
        <v>1756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171</v>
      </c>
      <c r="AU299" s="18" t="s">
        <v>87</v>
      </c>
    </row>
    <row r="300" spans="1:65" s="13" customFormat="1" ht="10.199999999999999">
      <c r="B300" s="192"/>
      <c r="C300" s="193"/>
      <c r="D300" s="194" t="s">
        <v>173</v>
      </c>
      <c r="E300" s="195" t="s">
        <v>28</v>
      </c>
      <c r="F300" s="196" t="s">
        <v>1757</v>
      </c>
      <c r="G300" s="193"/>
      <c r="H300" s="197">
        <v>5415</v>
      </c>
      <c r="I300" s="198"/>
      <c r="J300" s="193"/>
      <c r="K300" s="193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173</v>
      </c>
      <c r="AU300" s="203" t="s">
        <v>87</v>
      </c>
      <c r="AV300" s="13" t="s">
        <v>87</v>
      </c>
      <c r="AW300" s="13" t="s">
        <v>36</v>
      </c>
      <c r="AX300" s="13" t="s">
        <v>84</v>
      </c>
      <c r="AY300" s="203" t="s">
        <v>162</v>
      </c>
    </row>
    <row r="301" spans="1:65" s="2" customFormat="1" ht="14.4" customHeight="1">
      <c r="A301" s="35"/>
      <c r="B301" s="36"/>
      <c r="C301" s="225" t="s">
        <v>1097</v>
      </c>
      <c r="D301" s="225" t="s">
        <v>228</v>
      </c>
      <c r="E301" s="226" t="s">
        <v>1758</v>
      </c>
      <c r="F301" s="227" t="s">
        <v>1759</v>
      </c>
      <c r="G301" s="228" t="s">
        <v>1760</v>
      </c>
      <c r="H301" s="229">
        <v>2.4700000000000002</v>
      </c>
      <c r="I301" s="230"/>
      <c r="J301" s="231">
        <f>ROUND(I301*H301,2)</f>
        <v>0</v>
      </c>
      <c r="K301" s="227" t="s">
        <v>168</v>
      </c>
      <c r="L301" s="232"/>
      <c r="M301" s="233" t="s">
        <v>28</v>
      </c>
      <c r="N301" s="234" t="s">
        <v>47</v>
      </c>
      <c r="O301" s="65"/>
      <c r="P301" s="183">
        <f>O301*H301</f>
        <v>0</v>
      </c>
      <c r="Q301" s="183">
        <v>1E-3</v>
      </c>
      <c r="R301" s="183">
        <f>Q301*H301</f>
        <v>2.4700000000000004E-3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214</v>
      </c>
      <c r="AT301" s="185" t="s">
        <v>228</v>
      </c>
      <c r="AU301" s="185" t="s">
        <v>87</v>
      </c>
      <c r="AY301" s="18" t="s">
        <v>162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84</v>
      </c>
      <c r="BK301" s="186">
        <f>ROUND(I301*H301,2)</f>
        <v>0</v>
      </c>
      <c r="BL301" s="18" t="s">
        <v>169</v>
      </c>
      <c r="BM301" s="185" t="s">
        <v>1761</v>
      </c>
    </row>
    <row r="302" spans="1:65" s="13" customFormat="1" ht="10.199999999999999">
      <c r="B302" s="192"/>
      <c r="C302" s="193"/>
      <c r="D302" s="194" t="s">
        <v>173</v>
      </c>
      <c r="E302" s="195" t="s">
        <v>28</v>
      </c>
      <c r="F302" s="196" t="s">
        <v>1762</v>
      </c>
      <c r="G302" s="193"/>
      <c r="H302" s="197">
        <v>2.4700000000000002</v>
      </c>
      <c r="I302" s="198"/>
      <c r="J302" s="193"/>
      <c r="K302" s="193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173</v>
      </c>
      <c r="AU302" s="203" t="s">
        <v>87</v>
      </c>
      <c r="AV302" s="13" t="s">
        <v>87</v>
      </c>
      <c r="AW302" s="13" t="s">
        <v>36</v>
      </c>
      <c r="AX302" s="13" t="s">
        <v>84</v>
      </c>
      <c r="AY302" s="203" t="s">
        <v>162</v>
      </c>
    </row>
    <row r="303" spans="1:65" s="2" customFormat="1" ht="30" customHeight="1">
      <c r="A303" s="35"/>
      <c r="B303" s="36"/>
      <c r="C303" s="174" t="s">
        <v>1100</v>
      </c>
      <c r="D303" s="174" t="s">
        <v>164</v>
      </c>
      <c r="E303" s="175" t="s">
        <v>1763</v>
      </c>
      <c r="F303" s="176" t="s">
        <v>1764</v>
      </c>
      <c r="G303" s="177" t="s">
        <v>225</v>
      </c>
      <c r="H303" s="178">
        <v>40</v>
      </c>
      <c r="I303" s="179"/>
      <c r="J303" s="180">
        <f>ROUND(I303*H303,2)</f>
        <v>0</v>
      </c>
      <c r="K303" s="176" t="s">
        <v>168</v>
      </c>
      <c r="L303" s="40"/>
      <c r="M303" s="181" t="s">
        <v>28</v>
      </c>
      <c r="N303" s="182" t="s">
        <v>47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169</v>
      </c>
      <c r="AT303" s="185" t="s">
        <v>164</v>
      </c>
      <c r="AU303" s="185" t="s">
        <v>87</v>
      </c>
      <c r="AY303" s="18" t="s">
        <v>162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84</v>
      </c>
      <c r="BK303" s="186">
        <f>ROUND(I303*H303,2)</f>
        <v>0</v>
      </c>
      <c r="BL303" s="18" t="s">
        <v>169</v>
      </c>
      <c r="BM303" s="185" t="s">
        <v>1765</v>
      </c>
    </row>
    <row r="304" spans="1:65" s="2" customFormat="1" ht="10.199999999999999">
      <c r="A304" s="35"/>
      <c r="B304" s="36"/>
      <c r="C304" s="37"/>
      <c r="D304" s="187" t="s">
        <v>171</v>
      </c>
      <c r="E304" s="37"/>
      <c r="F304" s="188" t="s">
        <v>1766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171</v>
      </c>
      <c r="AU304" s="18" t="s">
        <v>87</v>
      </c>
    </row>
    <row r="305" spans="1:65" s="13" customFormat="1" ht="10.199999999999999">
      <c r="B305" s="192"/>
      <c r="C305" s="193"/>
      <c r="D305" s="194" t="s">
        <v>173</v>
      </c>
      <c r="E305" s="195" t="s">
        <v>28</v>
      </c>
      <c r="F305" s="196" t="s">
        <v>1767</v>
      </c>
      <c r="G305" s="193"/>
      <c r="H305" s="197">
        <v>40</v>
      </c>
      <c r="I305" s="198"/>
      <c r="J305" s="193"/>
      <c r="K305" s="193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173</v>
      </c>
      <c r="AU305" s="203" t="s">
        <v>87</v>
      </c>
      <c r="AV305" s="13" t="s">
        <v>87</v>
      </c>
      <c r="AW305" s="13" t="s">
        <v>36</v>
      </c>
      <c r="AX305" s="13" t="s">
        <v>84</v>
      </c>
      <c r="AY305" s="203" t="s">
        <v>162</v>
      </c>
    </row>
    <row r="306" spans="1:65" s="2" customFormat="1" ht="22.2" customHeight="1">
      <c r="A306" s="35"/>
      <c r="B306" s="36"/>
      <c r="C306" s="174" t="s">
        <v>1109</v>
      </c>
      <c r="D306" s="174" t="s">
        <v>164</v>
      </c>
      <c r="E306" s="175" t="s">
        <v>1768</v>
      </c>
      <c r="F306" s="176" t="s">
        <v>1769</v>
      </c>
      <c r="G306" s="177" t="s">
        <v>217</v>
      </c>
      <c r="H306" s="178">
        <v>785</v>
      </c>
      <c r="I306" s="179"/>
      <c r="J306" s="180">
        <f>ROUND(I306*H306,2)</f>
        <v>0</v>
      </c>
      <c r="K306" s="176" t="s">
        <v>168</v>
      </c>
      <c r="L306" s="40"/>
      <c r="M306" s="181" t="s">
        <v>28</v>
      </c>
      <c r="N306" s="182" t="s">
        <v>47</v>
      </c>
      <c r="O306" s="65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169</v>
      </c>
      <c r="AT306" s="185" t="s">
        <v>164</v>
      </c>
      <c r="AU306" s="185" t="s">
        <v>87</v>
      </c>
      <c r="AY306" s="18" t="s">
        <v>162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84</v>
      </c>
      <c r="BK306" s="186">
        <f>ROUND(I306*H306,2)</f>
        <v>0</v>
      </c>
      <c r="BL306" s="18" t="s">
        <v>169</v>
      </c>
      <c r="BM306" s="185" t="s">
        <v>1770</v>
      </c>
    </row>
    <row r="307" spans="1:65" s="2" customFormat="1" ht="10.199999999999999">
      <c r="A307" s="35"/>
      <c r="B307" s="36"/>
      <c r="C307" s="37"/>
      <c r="D307" s="187" t="s">
        <v>171</v>
      </c>
      <c r="E307" s="37"/>
      <c r="F307" s="188" t="s">
        <v>1771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171</v>
      </c>
      <c r="AU307" s="18" t="s">
        <v>87</v>
      </c>
    </row>
    <row r="308" spans="1:65" s="13" customFormat="1" ht="10.199999999999999">
      <c r="B308" s="192"/>
      <c r="C308" s="193"/>
      <c r="D308" s="194" t="s">
        <v>173</v>
      </c>
      <c r="E308" s="195" t="s">
        <v>28</v>
      </c>
      <c r="F308" s="196" t="s">
        <v>1772</v>
      </c>
      <c r="G308" s="193"/>
      <c r="H308" s="197">
        <v>785</v>
      </c>
      <c r="I308" s="198"/>
      <c r="J308" s="193"/>
      <c r="K308" s="193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173</v>
      </c>
      <c r="AU308" s="203" t="s">
        <v>87</v>
      </c>
      <c r="AV308" s="13" t="s">
        <v>87</v>
      </c>
      <c r="AW308" s="13" t="s">
        <v>36</v>
      </c>
      <c r="AX308" s="13" t="s">
        <v>84</v>
      </c>
      <c r="AY308" s="203" t="s">
        <v>162</v>
      </c>
    </row>
    <row r="309" spans="1:65" s="2" customFormat="1" ht="14.4" customHeight="1">
      <c r="A309" s="35"/>
      <c r="B309" s="36"/>
      <c r="C309" s="225" t="s">
        <v>1115</v>
      </c>
      <c r="D309" s="225" t="s">
        <v>228</v>
      </c>
      <c r="E309" s="226" t="s">
        <v>1773</v>
      </c>
      <c r="F309" s="227" t="s">
        <v>1774</v>
      </c>
      <c r="G309" s="228" t="s">
        <v>167</v>
      </c>
      <c r="H309" s="229">
        <v>78.5</v>
      </c>
      <c r="I309" s="230"/>
      <c r="J309" s="231">
        <f>ROUND(I309*H309,2)</f>
        <v>0</v>
      </c>
      <c r="K309" s="227" t="s">
        <v>168</v>
      </c>
      <c r="L309" s="232"/>
      <c r="M309" s="233" t="s">
        <v>28</v>
      </c>
      <c r="N309" s="234" t="s">
        <v>47</v>
      </c>
      <c r="O309" s="65"/>
      <c r="P309" s="183">
        <f>O309*H309</f>
        <v>0</v>
      </c>
      <c r="Q309" s="183">
        <v>0.2</v>
      </c>
      <c r="R309" s="183">
        <f>Q309*H309</f>
        <v>15.700000000000001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214</v>
      </c>
      <c r="AT309" s="185" t="s">
        <v>228</v>
      </c>
      <c r="AU309" s="185" t="s">
        <v>87</v>
      </c>
      <c r="AY309" s="18" t="s">
        <v>162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84</v>
      </c>
      <c r="BK309" s="186">
        <f>ROUND(I309*H309,2)</f>
        <v>0</v>
      </c>
      <c r="BL309" s="18" t="s">
        <v>169</v>
      </c>
      <c r="BM309" s="185" t="s">
        <v>1775</v>
      </c>
    </row>
    <row r="310" spans="1:65" s="13" customFormat="1" ht="10.199999999999999">
      <c r="B310" s="192"/>
      <c r="C310" s="193"/>
      <c r="D310" s="194" t="s">
        <v>173</v>
      </c>
      <c r="E310" s="195" t="s">
        <v>28</v>
      </c>
      <c r="F310" s="196" t="s">
        <v>1776</v>
      </c>
      <c r="G310" s="193"/>
      <c r="H310" s="197">
        <v>78.5</v>
      </c>
      <c r="I310" s="198"/>
      <c r="J310" s="193"/>
      <c r="K310" s="193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173</v>
      </c>
      <c r="AU310" s="203" t="s">
        <v>87</v>
      </c>
      <c r="AV310" s="13" t="s">
        <v>87</v>
      </c>
      <c r="AW310" s="13" t="s">
        <v>36</v>
      </c>
      <c r="AX310" s="13" t="s">
        <v>84</v>
      </c>
      <c r="AY310" s="203" t="s">
        <v>162</v>
      </c>
    </row>
    <row r="311" spans="1:65" s="2" customFormat="1" ht="22.2" customHeight="1">
      <c r="A311" s="35"/>
      <c r="B311" s="36"/>
      <c r="C311" s="174" t="s">
        <v>1121</v>
      </c>
      <c r="D311" s="174" t="s">
        <v>164</v>
      </c>
      <c r="E311" s="175" t="s">
        <v>1777</v>
      </c>
      <c r="F311" s="176" t="s">
        <v>1778</v>
      </c>
      <c r="G311" s="177" t="s">
        <v>217</v>
      </c>
      <c r="H311" s="178">
        <v>46304</v>
      </c>
      <c r="I311" s="179"/>
      <c r="J311" s="180">
        <f>ROUND(I311*H311,2)</f>
        <v>0</v>
      </c>
      <c r="K311" s="176" t="s">
        <v>168</v>
      </c>
      <c r="L311" s="40"/>
      <c r="M311" s="181" t="s">
        <v>28</v>
      </c>
      <c r="N311" s="182" t="s">
        <v>47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169</v>
      </c>
      <c r="AT311" s="185" t="s">
        <v>164</v>
      </c>
      <c r="AU311" s="185" t="s">
        <v>87</v>
      </c>
      <c r="AY311" s="18" t="s">
        <v>162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84</v>
      </c>
      <c r="BK311" s="186">
        <f>ROUND(I311*H311,2)</f>
        <v>0</v>
      </c>
      <c r="BL311" s="18" t="s">
        <v>169</v>
      </c>
      <c r="BM311" s="185" t="s">
        <v>1779</v>
      </c>
    </row>
    <row r="312" spans="1:65" s="2" customFormat="1" ht="10.199999999999999">
      <c r="A312" s="35"/>
      <c r="B312" s="36"/>
      <c r="C312" s="37"/>
      <c r="D312" s="187" t="s">
        <v>171</v>
      </c>
      <c r="E312" s="37"/>
      <c r="F312" s="188" t="s">
        <v>1780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171</v>
      </c>
      <c r="AU312" s="18" t="s">
        <v>87</v>
      </c>
    </row>
    <row r="313" spans="1:65" s="15" customFormat="1" ht="10.199999999999999">
      <c r="B313" s="215"/>
      <c r="C313" s="216"/>
      <c r="D313" s="194" t="s">
        <v>173</v>
      </c>
      <c r="E313" s="217" t="s">
        <v>28</v>
      </c>
      <c r="F313" s="218" t="s">
        <v>1781</v>
      </c>
      <c r="G313" s="216"/>
      <c r="H313" s="217" t="s">
        <v>28</v>
      </c>
      <c r="I313" s="219"/>
      <c r="J313" s="216"/>
      <c r="K313" s="216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173</v>
      </c>
      <c r="AU313" s="224" t="s">
        <v>87</v>
      </c>
      <c r="AV313" s="15" t="s">
        <v>84</v>
      </c>
      <c r="AW313" s="15" t="s">
        <v>36</v>
      </c>
      <c r="AX313" s="15" t="s">
        <v>76</v>
      </c>
      <c r="AY313" s="224" t="s">
        <v>162</v>
      </c>
    </row>
    <row r="314" spans="1:65" s="13" customFormat="1" ht="10.199999999999999">
      <c r="B314" s="192"/>
      <c r="C314" s="193"/>
      <c r="D314" s="194" t="s">
        <v>173</v>
      </c>
      <c r="E314" s="195" t="s">
        <v>28</v>
      </c>
      <c r="F314" s="196" t="s">
        <v>1782</v>
      </c>
      <c r="G314" s="193"/>
      <c r="H314" s="197">
        <v>46304</v>
      </c>
      <c r="I314" s="198"/>
      <c r="J314" s="193"/>
      <c r="K314" s="193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173</v>
      </c>
      <c r="AU314" s="203" t="s">
        <v>87</v>
      </c>
      <c r="AV314" s="13" t="s">
        <v>87</v>
      </c>
      <c r="AW314" s="13" t="s">
        <v>36</v>
      </c>
      <c r="AX314" s="13" t="s">
        <v>84</v>
      </c>
      <c r="AY314" s="203" t="s">
        <v>162</v>
      </c>
    </row>
    <row r="315" spans="1:65" s="2" customFormat="1" ht="19.8" customHeight="1">
      <c r="A315" s="35"/>
      <c r="B315" s="36"/>
      <c r="C315" s="174" t="s">
        <v>1125</v>
      </c>
      <c r="D315" s="174" t="s">
        <v>164</v>
      </c>
      <c r="E315" s="175" t="s">
        <v>1783</v>
      </c>
      <c r="F315" s="176" t="s">
        <v>1784</v>
      </c>
      <c r="G315" s="177" t="s">
        <v>167</v>
      </c>
      <c r="H315" s="178">
        <v>338</v>
      </c>
      <c r="I315" s="179"/>
      <c r="J315" s="180">
        <f>ROUND(I315*H315,2)</f>
        <v>0</v>
      </c>
      <c r="K315" s="176" t="s">
        <v>168</v>
      </c>
      <c r="L315" s="40"/>
      <c r="M315" s="181" t="s">
        <v>28</v>
      </c>
      <c r="N315" s="182" t="s">
        <v>47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169</v>
      </c>
      <c r="AT315" s="185" t="s">
        <v>164</v>
      </c>
      <c r="AU315" s="185" t="s">
        <v>87</v>
      </c>
      <c r="AY315" s="18" t="s">
        <v>162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84</v>
      </c>
      <c r="BK315" s="186">
        <f>ROUND(I315*H315,2)</f>
        <v>0</v>
      </c>
      <c r="BL315" s="18" t="s">
        <v>169</v>
      </c>
      <c r="BM315" s="185" t="s">
        <v>1785</v>
      </c>
    </row>
    <row r="316" spans="1:65" s="2" customFormat="1" ht="10.199999999999999">
      <c r="A316" s="35"/>
      <c r="B316" s="36"/>
      <c r="C316" s="37"/>
      <c r="D316" s="187" t="s">
        <v>171</v>
      </c>
      <c r="E316" s="37"/>
      <c r="F316" s="188" t="s">
        <v>1786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171</v>
      </c>
      <c r="AU316" s="18" t="s">
        <v>87</v>
      </c>
    </row>
    <row r="317" spans="1:65" s="15" customFormat="1" ht="10.199999999999999">
      <c r="B317" s="215"/>
      <c r="C317" s="216"/>
      <c r="D317" s="194" t="s">
        <v>173</v>
      </c>
      <c r="E317" s="217" t="s">
        <v>28</v>
      </c>
      <c r="F317" s="218" t="s">
        <v>1781</v>
      </c>
      <c r="G317" s="216"/>
      <c r="H317" s="217" t="s">
        <v>28</v>
      </c>
      <c r="I317" s="219"/>
      <c r="J317" s="216"/>
      <c r="K317" s="216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173</v>
      </c>
      <c r="AU317" s="224" t="s">
        <v>87</v>
      </c>
      <c r="AV317" s="15" t="s">
        <v>84</v>
      </c>
      <c r="AW317" s="15" t="s">
        <v>36</v>
      </c>
      <c r="AX317" s="15" t="s">
        <v>76</v>
      </c>
      <c r="AY317" s="224" t="s">
        <v>162</v>
      </c>
    </row>
    <row r="318" spans="1:65" s="13" customFormat="1" ht="10.199999999999999">
      <c r="B318" s="192"/>
      <c r="C318" s="193"/>
      <c r="D318" s="194" t="s">
        <v>173</v>
      </c>
      <c r="E318" s="195" t="s">
        <v>28</v>
      </c>
      <c r="F318" s="196" t="s">
        <v>1787</v>
      </c>
      <c r="G318" s="193"/>
      <c r="H318" s="197">
        <v>338</v>
      </c>
      <c r="I318" s="198"/>
      <c r="J318" s="193"/>
      <c r="K318" s="193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173</v>
      </c>
      <c r="AU318" s="203" t="s">
        <v>87</v>
      </c>
      <c r="AV318" s="13" t="s">
        <v>87</v>
      </c>
      <c r="AW318" s="13" t="s">
        <v>36</v>
      </c>
      <c r="AX318" s="13" t="s">
        <v>84</v>
      </c>
      <c r="AY318" s="203" t="s">
        <v>162</v>
      </c>
    </row>
    <row r="319" spans="1:65" s="2" customFormat="1" ht="22.2" customHeight="1">
      <c r="A319" s="35"/>
      <c r="B319" s="36"/>
      <c r="C319" s="174" t="s">
        <v>1129</v>
      </c>
      <c r="D319" s="174" t="s">
        <v>164</v>
      </c>
      <c r="E319" s="175" t="s">
        <v>1788</v>
      </c>
      <c r="F319" s="176" t="s">
        <v>1789</v>
      </c>
      <c r="G319" s="177" t="s">
        <v>217</v>
      </c>
      <c r="H319" s="178">
        <v>1680</v>
      </c>
      <c r="I319" s="179"/>
      <c r="J319" s="180">
        <f>ROUND(I319*H319,2)</f>
        <v>0</v>
      </c>
      <c r="K319" s="176" t="s">
        <v>28</v>
      </c>
      <c r="L319" s="40"/>
      <c r="M319" s="181" t="s">
        <v>28</v>
      </c>
      <c r="N319" s="182" t="s">
        <v>47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169</v>
      </c>
      <c r="AT319" s="185" t="s">
        <v>164</v>
      </c>
      <c r="AU319" s="185" t="s">
        <v>87</v>
      </c>
      <c r="AY319" s="18" t="s">
        <v>162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84</v>
      </c>
      <c r="BK319" s="186">
        <f>ROUND(I319*H319,2)</f>
        <v>0</v>
      </c>
      <c r="BL319" s="18" t="s">
        <v>169</v>
      </c>
      <c r="BM319" s="185" t="s">
        <v>1790</v>
      </c>
    </row>
    <row r="320" spans="1:65" s="15" customFormat="1" ht="10.199999999999999">
      <c r="B320" s="215"/>
      <c r="C320" s="216"/>
      <c r="D320" s="194" t="s">
        <v>173</v>
      </c>
      <c r="E320" s="217" t="s">
        <v>28</v>
      </c>
      <c r="F320" s="218" t="s">
        <v>1781</v>
      </c>
      <c r="G320" s="216"/>
      <c r="H320" s="217" t="s">
        <v>28</v>
      </c>
      <c r="I320" s="219"/>
      <c r="J320" s="216"/>
      <c r="K320" s="216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173</v>
      </c>
      <c r="AU320" s="224" t="s">
        <v>87</v>
      </c>
      <c r="AV320" s="15" t="s">
        <v>84</v>
      </c>
      <c r="AW320" s="15" t="s">
        <v>36</v>
      </c>
      <c r="AX320" s="15" t="s">
        <v>76</v>
      </c>
      <c r="AY320" s="224" t="s">
        <v>162</v>
      </c>
    </row>
    <row r="321" spans="1:65" s="13" customFormat="1" ht="10.199999999999999">
      <c r="B321" s="192"/>
      <c r="C321" s="193"/>
      <c r="D321" s="194" t="s">
        <v>173</v>
      </c>
      <c r="E321" s="195" t="s">
        <v>28</v>
      </c>
      <c r="F321" s="196" t="s">
        <v>1791</v>
      </c>
      <c r="G321" s="193"/>
      <c r="H321" s="197">
        <v>1680</v>
      </c>
      <c r="I321" s="198"/>
      <c r="J321" s="193"/>
      <c r="K321" s="193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173</v>
      </c>
      <c r="AU321" s="203" t="s">
        <v>87</v>
      </c>
      <c r="AV321" s="13" t="s">
        <v>87</v>
      </c>
      <c r="AW321" s="13" t="s">
        <v>36</v>
      </c>
      <c r="AX321" s="13" t="s">
        <v>84</v>
      </c>
      <c r="AY321" s="203" t="s">
        <v>162</v>
      </c>
    </row>
    <row r="322" spans="1:65" s="2" customFormat="1" ht="22.2" customHeight="1">
      <c r="A322" s="35"/>
      <c r="B322" s="36"/>
      <c r="C322" s="174" t="s">
        <v>1135</v>
      </c>
      <c r="D322" s="174" t="s">
        <v>164</v>
      </c>
      <c r="E322" s="175" t="s">
        <v>1792</v>
      </c>
      <c r="F322" s="176" t="s">
        <v>1793</v>
      </c>
      <c r="G322" s="177" t="s">
        <v>217</v>
      </c>
      <c r="H322" s="178">
        <v>2940</v>
      </c>
      <c r="I322" s="179"/>
      <c r="J322" s="180">
        <f>ROUND(I322*H322,2)</f>
        <v>0</v>
      </c>
      <c r="K322" s="176" t="s">
        <v>168</v>
      </c>
      <c r="L322" s="40"/>
      <c r="M322" s="181" t="s">
        <v>28</v>
      </c>
      <c r="N322" s="182" t="s">
        <v>47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169</v>
      </c>
      <c r="AT322" s="185" t="s">
        <v>164</v>
      </c>
      <c r="AU322" s="185" t="s">
        <v>87</v>
      </c>
      <c r="AY322" s="18" t="s">
        <v>162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84</v>
      </c>
      <c r="BK322" s="186">
        <f>ROUND(I322*H322,2)</f>
        <v>0</v>
      </c>
      <c r="BL322" s="18" t="s">
        <v>169</v>
      </c>
      <c r="BM322" s="185" t="s">
        <v>1794</v>
      </c>
    </row>
    <row r="323" spans="1:65" s="2" customFormat="1" ht="10.199999999999999">
      <c r="A323" s="35"/>
      <c r="B323" s="36"/>
      <c r="C323" s="37"/>
      <c r="D323" s="187" t="s">
        <v>171</v>
      </c>
      <c r="E323" s="37"/>
      <c r="F323" s="188" t="s">
        <v>1795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171</v>
      </c>
      <c r="AU323" s="18" t="s">
        <v>87</v>
      </c>
    </row>
    <row r="324" spans="1:65" s="15" customFormat="1" ht="10.199999999999999">
      <c r="B324" s="215"/>
      <c r="C324" s="216"/>
      <c r="D324" s="194" t="s">
        <v>173</v>
      </c>
      <c r="E324" s="217" t="s">
        <v>28</v>
      </c>
      <c r="F324" s="218" t="s">
        <v>1781</v>
      </c>
      <c r="G324" s="216"/>
      <c r="H324" s="217" t="s">
        <v>28</v>
      </c>
      <c r="I324" s="219"/>
      <c r="J324" s="216"/>
      <c r="K324" s="216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173</v>
      </c>
      <c r="AU324" s="224" t="s">
        <v>87</v>
      </c>
      <c r="AV324" s="15" t="s">
        <v>84</v>
      </c>
      <c r="AW324" s="15" t="s">
        <v>36</v>
      </c>
      <c r="AX324" s="15" t="s">
        <v>76</v>
      </c>
      <c r="AY324" s="224" t="s">
        <v>162</v>
      </c>
    </row>
    <row r="325" spans="1:65" s="13" customFormat="1" ht="10.199999999999999">
      <c r="B325" s="192"/>
      <c r="C325" s="193"/>
      <c r="D325" s="194" t="s">
        <v>173</v>
      </c>
      <c r="E325" s="195" t="s">
        <v>28</v>
      </c>
      <c r="F325" s="196" t="s">
        <v>1796</v>
      </c>
      <c r="G325" s="193"/>
      <c r="H325" s="197">
        <v>2940</v>
      </c>
      <c r="I325" s="198"/>
      <c r="J325" s="193"/>
      <c r="K325" s="193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173</v>
      </c>
      <c r="AU325" s="203" t="s">
        <v>87</v>
      </c>
      <c r="AV325" s="13" t="s">
        <v>87</v>
      </c>
      <c r="AW325" s="13" t="s">
        <v>36</v>
      </c>
      <c r="AX325" s="13" t="s">
        <v>84</v>
      </c>
      <c r="AY325" s="203" t="s">
        <v>162</v>
      </c>
    </row>
    <row r="326" spans="1:65" s="2" customFormat="1" ht="22.2" customHeight="1">
      <c r="A326" s="35"/>
      <c r="B326" s="36"/>
      <c r="C326" s="174" t="s">
        <v>1139</v>
      </c>
      <c r="D326" s="174" t="s">
        <v>164</v>
      </c>
      <c r="E326" s="175" t="s">
        <v>1797</v>
      </c>
      <c r="F326" s="176" t="s">
        <v>1798</v>
      </c>
      <c r="G326" s="177" t="s">
        <v>167</v>
      </c>
      <c r="H326" s="178">
        <v>413.53</v>
      </c>
      <c r="I326" s="179"/>
      <c r="J326" s="180">
        <f>ROUND(I326*H326,2)</f>
        <v>0</v>
      </c>
      <c r="K326" s="176" t="s">
        <v>168</v>
      </c>
      <c r="L326" s="40"/>
      <c r="M326" s="181" t="s">
        <v>28</v>
      </c>
      <c r="N326" s="182" t="s">
        <v>47</v>
      </c>
      <c r="O326" s="65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169</v>
      </c>
      <c r="AT326" s="185" t="s">
        <v>164</v>
      </c>
      <c r="AU326" s="185" t="s">
        <v>87</v>
      </c>
      <c r="AY326" s="18" t="s">
        <v>162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84</v>
      </c>
      <c r="BK326" s="186">
        <f>ROUND(I326*H326,2)</f>
        <v>0</v>
      </c>
      <c r="BL326" s="18" t="s">
        <v>169</v>
      </c>
      <c r="BM326" s="185" t="s">
        <v>1799</v>
      </c>
    </row>
    <row r="327" spans="1:65" s="2" customFormat="1" ht="10.199999999999999">
      <c r="A327" s="35"/>
      <c r="B327" s="36"/>
      <c r="C327" s="37"/>
      <c r="D327" s="187" t="s">
        <v>171</v>
      </c>
      <c r="E327" s="37"/>
      <c r="F327" s="188" t="s">
        <v>1800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171</v>
      </c>
      <c r="AU327" s="18" t="s">
        <v>87</v>
      </c>
    </row>
    <row r="328" spans="1:65" s="15" customFormat="1" ht="10.199999999999999">
      <c r="B328" s="215"/>
      <c r="C328" s="216"/>
      <c r="D328" s="194" t="s">
        <v>173</v>
      </c>
      <c r="E328" s="217" t="s">
        <v>28</v>
      </c>
      <c r="F328" s="218" t="s">
        <v>1781</v>
      </c>
      <c r="G328" s="216"/>
      <c r="H328" s="217" t="s">
        <v>28</v>
      </c>
      <c r="I328" s="219"/>
      <c r="J328" s="216"/>
      <c r="K328" s="216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173</v>
      </c>
      <c r="AU328" s="224" t="s">
        <v>87</v>
      </c>
      <c r="AV328" s="15" t="s">
        <v>84</v>
      </c>
      <c r="AW328" s="15" t="s">
        <v>36</v>
      </c>
      <c r="AX328" s="15" t="s">
        <v>76</v>
      </c>
      <c r="AY328" s="224" t="s">
        <v>162</v>
      </c>
    </row>
    <row r="329" spans="1:65" s="13" customFormat="1" ht="10.199999999999999">
      <c r="B329" s="192"/>
      <c r="C329" s="193"/>
      <c r="D329" s="194" t="s">
        <v>173</v>
      </c>
      <c r="E329" s="195" t="s">
        <v>28</v>
      </c>
      <c r="F329" s="196" t="s">
        <v>1801</v>
      </c>
      <c r="G329" s="193"/>
      <c r="H329" s="197">
        <v>413.53</v>
      </c>
      <c r="I329" s="198"/>
      <c r="J329" s="193"/>
      <c r="K329" s="193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173</v>
      </c>
      <c r="AU329" s="203" t="s">
        <v>87</v>
      </c>
      <c r="AV329" s="13" t="s">
        <v>87</v>
      </c>
      <c r="AW329" s="13" t="s">
        <v>36</v>
      </c>
      <c r="AX329" s="13" t="s">
        <v>84</v>
      </c>
      <c r="AY329" s="203" t="s">
        <v>162</v>
      </c>
    </row>
    <row r="330" spans="1:65" s="2" customFormat="1" ht="14.4" customHeight="1">
      <c r="A330" s="35"/>
      <c r="B330" s="36"/>
      <c r="C330" s="225" t="s">
        <v>1143</v>
      </c>
      <c r="D330" s="225" t="s">
        <v>228</v>
      </c>
      <c r="E330" s="226" t="s">
        <v>1802</v>
      </c>
      <c r="F330" s="227" t="s">
        <v>1803</v>
      </c>
      <c r="G330" s="228" t="s">
        <v>167</v>
      </c>
      <c r="H330" s="229">
        <v>413.53</v>
      </c>
      <c r="I330" s="230"/>
      <c r="J330" s="231">
        <f>ROUND(I330*H330,2)</f>
        <v>0</v>
      </c>
      <c r="K330" s="227" t="s">
        <v>168</v>
      </c>
      <c r="L330" s="232"/>
      <c r="M330" s="233" t="s">
        <v>28</v>
      </c>
      <c r="N330" s="234" t="s">
        <v>47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214</v>
      </c>
      <c r="AT330" s="185" t="s">
        <v>228</v>
      </c>
      <c r="AU330" s="185" t="s">
        <v>87</v>
      </c>
      <c r="AY330" s="18" t="s">
        <v>162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84</v>
      </c>
      <c r="BK330" s="186">
        <f>ROUND(I330*H330,2)</f>
        <v>0</v>
      </c>
      <c r="BL330" s="18" t="s">
        <v>169</v>
      </c>
      <c r="BM330" s="185" t="s">
        <v>1804</v>
      </c>
    </row>
    <row r="331" spans="1:65" s="13" customFormat="1" ht="10.199999999999999">
      <c r="B331" s="192"/>
      <c r="C331" s="193"/>
      <c r="D331" s="194" t="s">
        <v>173</v>
      </c>
      <c r="E331" s="195" t="s">
        <v>28</v>
      </c>
      <c r="F331" s="196" t="s">
        <v>1801</v>
      </c>
      <c r="G331" s="193"/>
      <c r="H331" s="197">
        <v>413.53</v>
      </c>
      <c r="I331" s="198"/>
      <c r="J331" s="193"/>
      <c r="K331" s="193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173</v>
      </c>
      <c r="AU331" s="203" t="s">
        <v>87</v>
      </c>
      <c r="AV331" s="13" t="s">
        <v>87</v>
      </c>
      <c r="AW331" s="13" t="s">
        <v>36</v>
      </c>
      <c r="AX331" s="13" t="s">
        <v>84</v>
      </c>
      <c r="AY331" s="203" t="s">
        <v>162</v>
      </c>
    </row>
    <row r="332" spans="1:65" s="12" customFormat="1" ht="22.8" customHeight="1">
      <c r="B332" s="158"/>
      <c r="C332" s="159"/>
      <c r="D332" s="160" t="s">
        <v>75</v>
      </c>
      <c r="E332" s="172" t="s">
        <v>222</v>
      </c>
      <c r="F332" s="172" t="s">
        <v>251</v>
      </c>
      <c r="G332" s="159"/>
      <c r="H332" s="159"/>
      <c r="I332" s="162"/>
      <c r="J332" s="173">
        <f>BK332</f>
        <v>0</v>
      </c>
      <c r="K332" s="159"/>
      <c r="L332" s="164"/>
      <c r="M332" s="165"/>
      <c r="N332" s="166"/>
      <c r="O332" s="166"/>
      <c r="P332" s="167">
        <f>SUM(P333:P341)</f>
        <v>0</v>
      </c>
      <c r="Q332" s="166"/>
      <c r="R332" s="167">
        <f>SUM(R333:R341)</f>
        <v>1.827855</v>
      </c>
      <c r="S332" s="166"/>
      <c r="T332" s="168">
        <f>SUM(T333:T341)</f>
        <v>0</v>
      </c>
      <c r="AR332" s="169" t="s">
        <v>84</v>
      </c>
      <c r="AT332" s="170" t="s">
        <v>75</v>
      </c>
      <c r="AU332" s="170" t="s">
        <v>84</v>
      </c>
      <c r="AY332" s="169" t="s">
        <v>162</v>
      </c>
      <c r="BK332" s="171">
        <f>SUM(BK333:BK341)</f>
        <v>0</v>
      </c>
    </row>
    <row r="333" spans="1:65" s="2" customFormat="1" ht="14.4" customHeight="1">
      <c r="A333" s="35"/>
      <c r="B333" s="36"/>
      <c r="C333" s="174" t="s">
        <v>1805</v>
      </c>
      <c r="D333" s="174" t="s">
        <v>164</v>
      </c>
      <c r="E333" s="175" t="s">
        <v>1806</v>
      </c>
      <c r="F333" s="176" t="s">
        <v>1807</v>
      </c>
      <c r="G333" s="177" t="s">
        <v>255</v>
      </c>
      <c r="H333" s="178">
        <v>128.5</v>
      </c>
      <c r="I333" s="179"/>
      <c r="J333" s="180">
        <f>ROUND(I333*H333,2)</f>
        <v>0</v>
      </c>
      <c r="K333" s="176" t="s">
        <v>28</v>
      </c>
      <c r="L333" s="40"/>
      <c r="M333" s="181" t="s">
        <v>28</v>
      </c>
      <c r="N333" s="182" t="s">
        <v>47</v>
      </c>
      <c r="O333" s="65"/>
      <c r="P333" s="183">
        <f>O333*H333</f>
        <v>0</v>
      </c>
      <c r="Q333" s="183">
        <v>3.0000000000000001E-5</v>
      </c>
      <c r="R333" s="183">
        <f>Q333*H333</f>
        <v>3.8549999999999999E-3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169</v>
      </c>
      <c r="AT333" s="185" t="s">
        <v>164</v>
      </c>
      <c r="AU333" s="185" t="s">
        <v>87</v>
      </c>
      <c r="AY333" s="18" t="s">
        <v>162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84</v>
      </c>
      <c r="BK333" s="186">
        <f>ROUND(I333*H333,2)</f>
        <v>0</v>
      </c>
      <c r="BL333" s="18" t="s">
        <v>169</v>
      </c>
      <c r="BM333" s="185" t="s">
        <v>1808</v>
      </c>
    </row>
    <row r="334" spans="1:65" s="13" customFormat="1" ht="10.199999999999999">
      <c r="B334" s="192"/>
      <c r="C334" s="193"/>
      <c r="D334" s="194" t="s">
        <v>173</v>
      </c>
      <c r="E334" s="195" t="s">
        <v>28</v>
      </c>
      <c r="F334" s="196" t="s">
        <v>1809</v>
      </c>
      <c r="G334" s="193"/>
      <c r="H334" s="197">
        <v>128.5</v>
      </c>
      <c r="I334" s="198"/>
      <c r="J334" s="193"/>
      <c r="K334" s="193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173</v>
      </c>
      <c r="AU334" s="203" t="s">
        <v>87</v>
      </c>
      <c r="AV334" s="13" t="s">
        <v>87</v>
      </c>
      <c r="AW334" s="13" t="s">
        <v>36</v>
      </c>
      <c r="AX334" s="13" t="s">
        <v>84</v>
      </c>
      <c r="AY334" s="203" t="s">
        <v>162</v>
      </c>
    </row>
    <row r="335" spans="1:65" s="2" customFormat="1" ht="14.4" customHeight="1">
      <c r="A335" s="35"/>
      <c r="B335" s="36"/>
      <c r="C335" s="225" t="s">
        <v>1810</v>
      </c>
      <c r="D335" s="225" t="s">
        <v>228</v>
      </c>
      <c r="E335" s="226" t="s">
        <v>1811</v>
      </c>
      <c r="F335" s="227" t="s">
        <v>1812</v>
      </c>
      <c r="G335" s="228" t="s">
        <v>196</v>
      </c>
      <c r="H335" s="229">
        <v>1.18</v>
      </c>
      <c r="I335" s="230"/>
      <c r="J335" s="231">
        <f>ROUND(I335*H335,2)</f>
        <v>0</v>
      </c>
      <c r="K335" s="227" t="s">
        <v>28</v>
      </c>
      <c r="L335" s="232"/>
      <c r="M335" s="233" t="s">
        <v>28</v>
      </c>
      <c r="N335" s="234" t="s">
        <v>47</v>
      </c>
      <c r="O335" s="65"/>
      <c r="P335" s="183">
        <f>O335*H335</f>
        <v>0</v>
      </c>
      <c r="Q335" s="183">
        <v>1</v>
      </c>
      <c r="R335" s="183">
        <f>Q335*H335</f>
        <v>1.18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214</v>
      </c>
      <c r="AT335" s="185" t="s">
        <v>228</v>
      </c>
      <c r="AU335" s="185" t="s">
        <v>87</v>
      </c>
      <c r="AY335" s="18" t="s">
        <v>162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84</v>
      </c>
      <c r="BK335" s="186">
        <f>ROUND(I335*H335,2)</f>
        <v>0</v>
      </c>
      <c r="BL335" s="18" t="s">
        <v>169</v>
      </c>
      <c r="BM335" s="185" t="s">
        <v>1813</v>
      </c>
    </row>
    <row r="336" spans="1:65" s="13" customFormat="1" ht="10.199999999999999">
      <c r="B336" s="192"/>
      <c r="C336" s="193"/>
      <c r="D336" s="194" t="s">
        <v>173</v>
      </c>
      <c r="E336" s="195" t="s">
        <v>28</v>
      </c>
      <c r="F336" s="196" t="s">
        <v>1814</v>
      </c>
      <c r="G336" s="193"/>
      <c r="H336" s="197">
        <v>1.18</v>
      </c>
      <c r="I336" s="198"/>
      <c r="J336" s="193"/>
      <c r="K336" s="193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173</v>
      </c>
      <c r="AU336" s="203" t="s">
        <v>87</v>
      </c>
      <c r="AV336" s="13" t="s">
        <v>87</v>
      </c>
      <c r="AW336" s="13" t="s">
        <v>36</v>
      </c>
      <c r="AX336" s="13" t="s">
        <v>84</v>
      </c>
      <c r="AY336" s="203" t="s">
        <v>162</v>
      </c>
    </row>
    <row r="337" spans="1:65" s="2" customFormat="1" ht="22.2" customHeight="1">
      <c r="A337" s="35"/>
      <c r="B337" s="36"/>
      <c r="C337" s="225" t="s">
        <v>1815</v>
      </c>
      <c r="D337" s="225" t="s">
        <v>228</v>
      </c>
      <c r="E337" s="226" t="s">
        <v>1816</v>
      </c>
      <c r="F337" s="227" t="s">
        <v>1817</v>
      </c>
      <c r="G337" s="228" t="s">
        <v>196</v>
      </c>
      <c r="H337" s="229">
        <v>0.64400000000000002</v>
      </c>
      <c r="I337" s="230"/>
      <c r="J337" s="231">
        <f>ROUND(I337*H337,2)</f>
        <v>0</v>
      </c>
      <c r="K337" s="227" t="s">
        <v>168</v>
      </c>
      <c r="L337" s="232"/>
      <c r="M337" s="233" t="s">
        <v>28</v>
      </c>
      <c r="N337" s="234" t="s">
        <v>47</v>
      </c>
      <c r="O337" s="65"/>
      <c r="P337" s="183">
        <f>O337*H337</f>
        <v>0</v>
      </c>
      <c r="Q337" s="183">
        <v>1</v>
      </c>
      <c r="R337" s="183">
        <f>Q337*H337</f>
        <v>0.64400000000000002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214</v>
      </c>
      <c r="AT337" s="185" t="s">
        <v>228</v>
      </c>
      <c r="AU337" s="185" t="s">
        <v>87</v>
      </c>
      <c r="AY337" s="18" t="s">
        <v>162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84</v>
      </c>
      <c r="BK337" s="186">
        <f>ROUND(I337*H337,2)</f>
        <v>0</v>
      </c>
      <c r="BL337" s="18" t="s">
        <v>169</v>
      </c>
      <c r="BM337" s="185" t="s">
        <v>1818</v>
      </c>
    </row>
    <row r="338" spans="1:65" s="15" customFormat="1" ht="10.199999999999999">
      <c r="B338" s="215"/>
      <c r="C338" s="216"/>
      <c r="D338" s="194" t="s">
        <v>173</v>
      </c>
      <c r="E338" s="217" t="s">
        <v>28</v>
      </c>
      <c r="F338" s="218" t="s">
        <v>1819</v>
      </c>
      <c r="G338" s="216"/>
      <c r="H338" s="217" t="s">
        <v>28</v>
      </c>
      <c r="I338" s="219"/>
      <c r="J338" s="216"/>
      <c r="K338" s="216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173</v>
      </c>
      <c r="AU338" s="224" t="s">
        <v>87</v>
      </c>
      <c r="AV338" s="15" t="s">
        <v>84</v>
      </c>
      <c r="AW338" s="15" t="s">
        <v>36</v>
      </c>
      <c r="AX338" s="15" t="s">
        <v>76</v>
      </c>
      <c r="AY338" s="224" t="s">
        <v>162</v>
      </c>
    </row>
    <row r="339" spans="1:65" s="13" customFormat="1" ht="10.199999999999999">
      <c r="B339" s="192"/>
      <c r="C339" s="193"/>
      <c r="D339" s="194" t="s">
        <v>173</v>
      </c>
      <c r="E339" s="195" t="s">
        <v>28</v>
      </c>
      <c r="F339" s="196" t="s">
        <v>1820</v>
      </c>
      <c r="G339" s="193"/>
      <c r="H339" s="197">
        <v>0.64400000000000002</v>
      </c>
      <c r="I339" s="198"/>
      <c r="J339" s="193"/>
      <c r="K339" s="193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173</v>
      </c>
      <c r="AU339" s="203" t="s">
        <v>87</v>
      </c>
      <c r="AV339" s="13" t="s">
        <v>87</v>
      </c>
      <c r="AW339" s="13" t="s">
        <v>36</v>
      </c>
      <c r="AX339" s="13" t="s">
        <v>84</v>
      </c>
      <c r="AY339" s="203" t="s">
        <v>162</v>
      </c>
    </row>
    <row r="340" spans="1:65" s="2" customFormat="1" ht="22.2" customHeight="1">
      <c r="A340" s="35"/>
      <c r="B340" s="36"/>
      <c r="C340" s="174" t="s">
        <v>1821</v>
      </c>
      <c r="D340" s="174" t="s">
        <v>164</v>
      </c>
      <c r="E340" s="175" t="s">
        <v>1822</v>
      </c>
      <c r="F340" s="176" t="s">
        <v>1823</v>
      </c>
      <c r="G340" s="177" t="s">
        <v>462</v>
      </c>
      <c r="H340" s="178">
        <v>140</v>
      </c>
      <c r="I340" s="179"/>
      <c r="J340" s="180">
        <f>ROUND(I340*H340,2)</f>
        <v>0</v>
      </c>
      <c r="K340" s="176" t="s">
        <v>28</v>
      </c>
      <c r="L340" s="40"/>
      <c r="M340" s="181" t="s">
        <v>28</v>
      </c>
      <c r="N340" s="182" t="s">
        <v>47</v>
      </c>
      <c r="O340" s="65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169</v>
      </c>
      <c r="AT340" s="185" t="s">
        <v>164</v>
      </c>
      <c r="AU340" s="185" t="s">
        <v>87</v>
      </c>
      <c r="AY340" s="18" t="s">
        <v>162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84</v>
      </c>
      <c r="BK340" s="186">
        <f>ROUND(I340*H340,2)</f>
        <v>0</v>
      </c>
      <c r="BL340" s="18" t="s">
        <v>169</v>
      </c>
      <c r="BM340" s="185" t="s">
        <v>1824</v>
      </c>
    </row>
    <row r="341" spans="1:65" s="13" customFormat="1" ht="10.199999999999999">
      <c r="B341" s="192"/>
      <c r="C341" s="193"/>
      <c r="D341" s="194" t="s">
        <v>173</v>
      </c>
      <c r="E341" s="195" t="s">
        <v>28</v>
      </c>
      <c r="F341" s="196" t="s">
        <v>1825</v>
      </c>
      <c r="G341" s="193"/>
      <c r="H341" s="197">
        <v>140</v>
      </c>
      <c r="I341" s="198"/>
      <c r="J341" s="193"/>
      <c r="K341" s="193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173</v>
      </c>
      <c r="AU341" s="203" t="s">
        <v>87</v>
      </c>
      <c r="AV341" s="13" t="s">
        <v>87</v>
      </c>
      <c r="AW341" s="13" t="s">
        <v>36</v>
      </c>
      <c r="AX341" s="13" t="s">
        <v>84</v>
      </c>
      <c r="AY341" s="203" t="s">
        <v>162</v>
      </c>
    </row>
    <row r="342" spans="1:65" s="12" customFormat="1" ht="22.8" customHeight="1">
      <c r="B342" s="158"/>
      <c r="C342" s="159"/>
      <c r="D342" s="160" t="s">
        <v>75</v>
      </c>
      <c r="E342" s="172" t="s">
        <v>303</v>
      </c>
      <c r="F342" s="172" t="s">
        <v>304</v>
      </c>
      <c r="G342" s="159"/>
      <c r="H342" s="159"/>
      <c r="I342" s="162"/>
      <c r="J342" s="173">
        <f>BK342</f>
        <v>0</v>
      </c>
      <c r="K342" s="159"/>
      <c r="L342" s="164"/>
      <c r="M342" s="165"/>
      <c r="N342" s="166"/>
      <c r="O342" s="166"/>
      <c r="P342" s="167">
        <f>SUM(P343:P344)</f>
        <v>0</v>
      </c>
      <c r="Q342" s="166"/>
      <c r="R342" s="167">
        <f>SUM(R343:R344)</f>
        <v>0</v>
      </c>
      <c r="S342" s="166"/>
      <c r="T342" s="168">
        <f>SUM(T343:T344)</f>
        <v>0</v>
      </c>
      <c r="AR342" s="169" t="s">
        <v>84</v>
      </c>
      <c r="AT342" s="170" t="s">
        <v>75</v>
      </c>
      <c r="AU342" s="170" t="s">
        <v>84</v>
      </c>
      <c r="AY342" s="169" t="s">
        <v>162</v>
      </c>
      <c r="BK342" s="171">
        <f>SUM(BK343:BK344)</f>
        <v>0</v>
      </c>
    </row>
    <row r="343" spans="1:65" s="2" customFormat="1" ht="22.2" customHeight="1">
      <c r="A343" s="35"/>
      <c r="B343" s="36"/>
      <c r="C343" s="174" t="s">
        <v>1826</v>
      </c>
      <c r="D343" s="174" t="s">
        <v>164</v>
      </c>
      <c r="E343" s="175" t="s">
        <v>1827</v>
      </c>
      <c r="F343" s="176" t="s">
        <v>1828</v>
      </c>
      <c r="G343" s="177" t="s">
        <v>196</v>
      </c>
      <c r="H343" s="178">
        <v>672.25699999999995</v>
      </c>
      <c r="I343" s="179"/>
      <c r="J343" s="180">
        <f>ROUND(I343*H343,2)</f>
        <v>0</v>
      </c>
      <c r="K343" s="176" t="s">
        <v>168</v>
      </c>
      <c r="L343" s="40"/>
      <c r="M343" s="181" t="s">
        <v>28</v>
      </c>
      <c r="N343" s="182" t="s">
        <v>47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169</v>
      </c>
      <c r="AT343" s="185" t="s">
        <v>164</v>
      </c>
      <c r="AU343" s="185" t="s">
        <v>87</v>
      </c>
      <c r="AY343" s="18" t="s">
        <v>162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84</v>
      </c>
      <c r="BK343" s="186">
        <f>ROUND(I343*H343,2)</f>
        <v>0</v>
      </c>
      <c r="BL343" s="18" t="s">
        <v>169</v>
      </c>
      <c r="BM343" s="185" t="s">
        <v>1829</v>
      </c>
    </row>
    <row r="344" spans="1:65" s="2" customFormat="1" ht="10.199999999999999">
      <c r="A344" s="35"/>
      <c r="B344" s="36"/>
      <c r="C344" s="37"/>
      <c r="D344" s="187" t="s">
        <v>171</v>
      </c>
      <c r="E344" s="37"/>
      <c r="F344" s="188" t="s">
        <v>1830</v>
      </c>
      <c r="G344" s="37"/>
      <c r="H344" s="37"/>
      <c r="I344" s="189"/>
      <c r="J344" s="37"/>
      <c r="K344" s="37"/>
      <c r="L344" s="40"/>
      <c r="M344" s="239"/>
      <c r="N344" s="240"/>
      <c r="O344" s="241"/>
      <c r="P344" s="241"/>
      <c r="Q344" s="241"/>
      <c r="R344" s="241"/>
      <c r="S344" s="241"/>
      <c r="T344" s="242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171</v>
      </c>
      <c r="AU344" s="18" t="s">
        <v>87</v>
      </c>
    </row>
    <row r="345" spans="1:65" s="2" customFormat="1" ht="6.9" customHeight="1">
      <c r="A345" s="35"/>
      <c r="B345" s="48"/>
      <c r="C345" s="49"/>
      <c r="D345" s="49"/>
      <c r="E345" s="49"/>
      <c r="F345" s="49"/>
      <c r="G345" s="49"/>
      <c r="H345" s="49"/>
      <c r="I345" s="49"/>
      <c r="J345" s="49"/>
      <c r="K345" s="49"/>
      <c r="L345" s="40"/>
      <c r="M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</row>
  </sheetData>
  <sheetProtection algorithmName="SHA-512" hashValue="Myn0Vi230lzAGPREv5fwolw8zPG4JuZ/ADaw2HXBzFGvHZsLA1uOZA6ZmQyUCEM2szSucY+x5KJr5s6rr+71qQ==" saltValue="v+RFEB0fDeVnOpZbldZ9sTdNSEm0MR0vj6nc/zbcnTBry3zJm9sFco73ciOw7soENoOUT1nVBezbBWlMXUTHcw==" spinCount="100000" sheet="1" objects="1" scenarios="1" formatColumns="0" formatRows="0" autoFilter="0"/>
  <autoFilter ref="C82:K34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3" r:id="rId2"/>
    <hyperlink ref="F96" r:id="rId3"/>
    <hyperlink ref="F99" r:id="rId4"/>
    <hyperlink ref="F102" r:id="rId5"/>
    <hyperlink ref="F105" r:id="rId6"/>
    <hyperlink ref="F108" r:id="rId7"/>
    <hyperlink ref="F111" r:id="rId8"/>
    <hyperlink ref="F114" r:id="rId9"/>
    <hyperlink ref="F117" r:id="rId10"/>
    <hyperlink ref="F121" r:id="rId11"/>
    <hyperlink ref="F124" r:id="rId12"/>
    <hyperlink ref="F127" r:id="rId13"/>
    <hyperlink ref="F130" r:id="rId14"/>
    <hyperlink ref="F133" r:id="rId15"/>
    <hyperlink ref="F136" r:id="rId16"/>
    <hyperlink ref="F139" r:id="rId17"/>
    <hyperlink ref="F142" r:id="rId18"/>
    <hyperlink ref="F145" r:id="rId19"/>
    <hyperlink ref="F150" r:id="rId20"/>
    <hyperlink ref="F157" r:id="rId21"/>
    <hyperlink ref="F160" r:id="rId22"/>
    <hyperlink ref="F167" r:id="rId23"/>
    <hyperlink ref="F172" r:id="rId24"/>
    <hyperlink ref="F179" r:id="rId25"/>
    <hyperlink ref="F182" r:id="rId26"/>
    <hyperlink ref="F229" r:id="rId27"/>
    <hyperlink ref="F236" r:id="rId28"/>
    <hyperlink ref="F239" r:id="rId29"/>
    <hyperlink ref="F242" r:id="rId30"/>
    <hyperlink ref="F245" r:id="rId31"/>
    <hyperlink ref="F248" r:id="rId32"/>
    <hyperlink ref="F267" r:id="rId33"/>
    <hyperlink ref="F276" r:id="rId34"/>
    <hyperlink ref="F279" r:id="rId35"/>
    <hyperlink ref="F288" r:id="rId36"/>
    <hyperlink ref="F291" r:id="rId37"/>
    <hyperlink ref="F296" r:id="rId38"/>
    <hyperlink ref="F299" r:id="rId39"/>
    <hyperlink ref="F304" r:id="rId40"/>
    <hyperlink ref="F307" r:id="rId41"/>
    <hyperlink ref="F312" r:id="rId42"/>
    <hyperlink ref="F316" r:id="rId43"/>
    <hyperlink ref="F323" r:id="rId44"/>
    <hyperlink ref="F327" r:id="rId45"/>
    <hyperlink ref="F344" r:id="rId4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7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7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285156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109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1831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110</v>
      </c>
      <c r="G11" s="35"/>
      <c r="H11" s="35"/>
      <c r="I11" s="106" t="s">
        <v>20</v>
      </c>
      <c r="J11" s="108" t="s">
        <v>1832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tr">
        <f>IF('Rekapitulace stavby'!AN19="","",'Rekapitulace stavby'!AN19)</f>
        <v>63130742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Švandrlík Milan</v>
      </c>
      <c r="F24" s="35"/>
      <c r="G24" s="35"/>
      <c r="H24" s="35"/>
      <c r="I24" s="106" t="s">
        <v>30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ROUND(J92,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ROUND((SUM(BE92:BE226)),  2)</f>
        <v>0</v>
      </c>
      <c r="G33" s="35"/>
      <c r="H33" s="35"/>
      <c r="I33" s="119">
        <v>0.21</v>
      </c>
      <c r="J33" s="118">
        <f>ROUND(((SUM(BE92:BE226))*I33),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ROUND((SUM(BF92:BF226)),  2)</f>
        <v>0</v>
      </c>
      <c r="G34" s="35"/>
      <c r="H34" s="35"/>
      <c r="I34" s="119">
        <v>0.15</v>
      </c>
      <c r="J34" s="118">
        <f>ROUND(((SUM(BF92:BF226))*I34),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ROUND((SUM(BG92:BG226)),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ROUND((SUM(BH92:BH226)),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ROUND((SUM(BI92:BI226)),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07 - D.1.6 - Přípojka vody a kanalizace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J92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132</v>
      </c>
      <c r="E60" s="138"/>
      <c r="F60" s="138"/>
      <c r="G60" s="138"/>
      <c r="H60" s="138"/>
      <c r="I60" s="138"/>
      <c r="J60" s="139">
        <f>J93</f>
        <v>0</v>
      </c>
      <c r="K60" s="136"/>
      <c r="L60" s="140"/>
    </row>
    <row r="61" spans="1:47" s="10" customFormat="1" ht="19.95" customHeight="1">
      <c r="B61" s="141"/>
      <c r="C61" s="142"/>
      <c r="D61" s="143" t="s">
        <v>133</v>
      </c>
      <c r="E61" s="144"/>
      <c r="F61" s="144"/>
      <c r="G61" s="144"/>
      <c r="H61" s="144"/>
      <c r="I61" s="144"/>
      <c r="J61" s="145">
        <f>J94</f>
        <v>0</v>
      </c>
      <c r="K61" s="142"/>
      <c r="L61" s="146"/>
    </row>
    <row r="62" spans="1:47" s="10" customFormat="1" ht="19.95" customHeight="1">
      <c r="B62" s="141"/>
      <c r="C62" s="142"/>
      <c r="D62" s="143" t="s">
        <v>1833</v>
      </c>
      <c r="E62" s="144"/>
      <c r="F62" s="144"/>
      <c r="G62" s="144"/>
      <c r="H62" s="144"/>
      <c r="I62" s="144"/>
      <c r="J62" s="145">
        <f>J124</f>
        <v>0</v>
      </c>
      <c r="K62" s="142"/>
      <c r="L62" s="146"/>
    </row>
    <row r="63" spans="1:47" s="10" customFormat="1" ht="19.95" customHeight="1">
      <c r="B63" s="141"/>
      <c r="C63" s="142"/>
      <c r="D63" s="143" t="s">
        <v>628</v>
      </c>
      <c r="E63" s="144"/>
      <c r="F63" s="144"/>
      <c r="G63" s="144"/>
      <c r="H63" s="144"/>
      <c r="I63" s="144"/>
      <c r="J63" s="145">
        <f>J129</f>
        <v>0</v>
      </c>
      <c r="K63" s="142"/>
      <c r="L63" s="146"/>
    </row>
    <row r="64" spans="1:47" s="10" customFormat="1" ht="19.95" customHeight="1">
      <c r="B64" s="141"/>
      <c r="C64" s="142"/>
      <c r="D64" s="143" t="s">
        <v>1834</v>
      </c>
      <c r="E64" s="144"/>
      <c r="F64" s="144"/>
      <c r="G64" s="144"/>
      <c r="H64" s="144"/>
      <c r="I64" s="144"/>
      <c r="J64" s="145">
        <f>J133</f>
        <v>0</v>
      </c>
      <c r="K64" s="142"/>
      <c r="L64" s="146"/>
    </row>
    <row r="65" spans="1:31" s="10" customFormat="1" ht="19.95" customHeight="1">
      <c r="B65" s="141"/>
      <c r="C65" s="142"/>
      <c r="D65" s="143" t="s">
        <v>137</v>
      </c>
      <c r="E65" s="144"/>
      <c r="F65" s="144"/>
      <c r="G65" s="144"/>
      <c r="H65" s="144"/>
      <c r="I65" s="144"/>
      <c r="J65" s="145">
        <f>J188</f>
        <v>0</v>
      </c>
      <c r="K65" s="142"/>
      <c r="L65" s="146"/>
    </row>
    <row r="66" spans="1:31" s="10" customFormat="1" ht="19.95" customHeight="1">
      <c r="B66" s="141"/>
      <c r="C66" s="142"/>
      <c r="D66" s="143" t="s">
        <v>630</v>
      </c>
      <c r="E66" s="144"/>
      <c r="F66" s="144"/>
      <c r="G66" s="144"/>
      <c r="H66" s="144"/>
      <c r="I66" s="144"/>
      <c r="J66" s="145">
        <f>J192</f>
        <v>0</v>
      </c>
      <c r="K66" s="142"/>
      <c r="L66" s="146"/>
    </row>
    <row r="67" spans="1:31" s="10" customFormat="1" ht="19.95" customHeight="1">
      <c r="B67" s="141"/>
      <c r="C67" s="142"/>
      <c r="D67" s="143" t="s">
        <v>139</v>
      </c>
      <c r="E67" s="144"/>
      <c r="F67" s="144"/>
      <c r="G67" s="144"/>
      <c r="H67" s="144"/>
      <c r="I67" s="144"/>
      <c r="J67" s="145">
        <f>J200</f>
        <v>0</v>
      </c>
      <c r="K67" s="142"/>
      <c r="L67" s="146"/>
    </row>
    <row r="68" spans="1:31" s="9" customFormat="1" ht="24.9" customHeight="1">
      <c r="B68" s="135"/>
      <c r="C68" s="136"/>
      <c r="D68" s="137" t="s">
        <v>140</v>
      </c>
      <c r="E68" s="138"/>
      <c r="F68" s="138"/>
      <c r="G68" s="138"/>
      <c r="H68" s="138"/>
      <c r="I68" s="138"/>
      <c r="J68" s="139">
        <f>J209</f>
        <v>0</v>
      </c>
      <c r="K68" s="136"/>
      <c r="L68" s="140"/>
    </row>
    <row r="69" spans="1:31" s="10" customFormat="1" ht="19.95" customHeight="1">
      <c r="B69" s="141"/>
      <c r="C69" s="142"/>
      <c r="D69" s="143" t="s">
        <v>1835</v>
      </c>
      <c r="E69" s="144"/>
      <c r="F69" s="144"/>
      <c r="G69" s="144"/>
      <c r="H69" s="144"/>
      <c r="I69" s="144"/>
      <c r="J69" s="145">
        <f>J210</f>
        <v>0</v>
      </c>
      <c r="K69" s="142"/>
      <c r="L69" s="146"/>
    </row>
    <row r="70" spans="1:31" s="9" customFormat="1" ht="24.9" customHeight="1">
      <c r="B70" s="135"/>
      <c r="C70" s="136"/>
      <c r="D70" s="137" t="s">
        <v>631</v>
      </c>
      <c r="E70" s="138"/>
      <c r="F70" s="138"/>
      <c r="G70" s="138"/>
      <c r="H70" s="138"/>
      <c r="I70" s="138"/>
      <c r="J70" s="139">
        <f>J218</f>
        <v>0</v>
      </c>
      <c r="K70" s="136"/>
      <c r="L70" s="140"/>
    </row>
    <row r="71" spans="1:31" s="10" customFormat="1" ht="19.95" customHeight="1">
      <c r="B71" s="141"/>
      <c r="C71" s="142"/>
      <c r="D71" s="143" t="s">
        <v>632</v>
      </c>
      <c r="E71" s="144"/>
      <c r="F71" s="144"/>
      <c r="G71" s="144"/>
      <c r="H71" s="144"/>
      <c r="I71" s="144"/>
      <c r="J71" s="145">
        <f>J219</f>
        <v>0</v>
      </c>
      <c r="K71" s="142"/>
      <c r="L71" s="146"/>
    </row>
    <row r="72" spans="1:31" s="10" customFormat="1" ht="19.95" customHeight="1">
      <c r="B72" s="141"/>
      <c r="C72" s="142"/>
      <c r="D72" s="143" t="s">
        <v>633</v>
      </c>
      <c r="E72" s="144"/>
      <c r="F72" s="144"/>
      <c r="G72" s="144"/>
      <c r="H72" s="144"/>
      <c r="I72" s="144"/>
      <c r="J72" s="145">
        <f>J223</f>
        <v>0</v>
      </c>
      <c r="K72" s="142"/>
      <c r="L72" s="146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" customHeight="1">
      <c r="A79" s="35"/>
      <c r="B79" s="36"/>
      <c r="C79" s="24" t="s">
        <v>147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4.4" customHeight="1">
      <c r="A82" s="35"/>
      <c r="B82" s="36"/>
      <c r="C82" s="37"/>
      <c r="D82" s="37"/>
      <c r="E82" s="374" t="str">
        <f>E7</f>
        <v>Modernizace dopravního hřiště Chomutov</v>
      </c>
      <c r="F82" s="375"/>
      <c r="G82" s="375"/>
      <c r="H82" s="375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124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6" customHeight="1">
      <c r="A84" s="35"/>
      <c r="B84" s="36"/>
      <c r="C84" s="37"/>
      <c r="D84" s="37"/>
      <c r="E84" s="331" t="str">
        <f>E9</f>
        <v>07 - D.1.6 - Přípojka vody a kanalizace</v>
      </c>
      <c r="F84" s="376"/>
      <c r="G84" s="376"/>
      <c r="H84" s="376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30" t="s">
        <v>22</v>
      </c>
      <c r="D86" s="37"/>
      <c r="E86" s="37"/>
      <c r="F86" s="28" t="str">
        <f>F12</f>
        <v>Chomutov</v>
      </c>
      <c r="G86" s="37"/>
      <c r="H86" s="37"/>
      <c r="I86" s="30" t="s">
        <v>24</v>
      </c>
      <c r="J86" s="60" t="str">
        <f>IF(J12="","",J12)</f>
        <v>23. 9. 2021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26.4" customHeight="1">
      <c r="A88" s="35"/>
      <c r="B88" s="36"/>
      <c r="C88" s="30" t="s">
        <v>26</v>
      </c>
      <c r="D88" s="37"/>
      <c r="E88" s="37"/>
      <c r="F88" s="28" t="str">
        <f>E15</f>
        <v>Statutární město Chomutov</v>
      </c>
      <c r="G88" s="37"/>
      <c r="H88" s="37"/>
      <c r="I88" s="30" t="s">
        <v>33</v>
      </c>
      <c r="J88" s="33" t="str">
        <f>E21</f>
        <v>ing.Břetislav Sedláček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6" customHeight="1">
      <c r="A89" s="35"/>
      <c r="B89" s="36"/>
      <c r="C89" s="30" t="s">
        <v>31</v>
      </c>
      <c r="D89" s="37"/>
      <c r="E89" s="37"/>
      <c r="F89" s="28" t="str">
        <f>IF(E18="","",E18)</f>
        <v>Vyplň údaj</v>
      </c>
      <c r="G89" s="37"/>
      <c r="H89" s="37"/>
      <c r="I89" s="30" t="s">
        <v>37</v>
      </c>
      <c r="J89" s="33" t="str">
        <f>E24</f>
        <v>Švandrlík Milan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47"/>
      <c r="B91" s="148"/>
      <c r="C91" s="149" t="s">
        <v>148</v>
      </c>
      <c r="D91" s="150" t="s">
        <v>61</v>
      </c>
      <c r="E91" s="150" t="s">
        <v>57</v>
      </c>
      <c r="F91" s="150" t="s">
        <v>58</v>
      </c>
      <c r="G91" s="150" t="s">
        <v>149</v>
      </c>
      <c r="H91" s="150" t="s">
        <v>150</v>
      </c>
      <c r="I91" s="150" t="s">
        <v>151</v>
      </c>
      <c r="J91" s="150" t="s">
        <v>130</v>
      </c>
      <c r="K91" s="151" t="s">
        <v>152</v>
      </c>
      <c r="L91" s="152"/>
      <c r="M91" s="69" t="s">
        <v>28</v>
      </c>
      <c r="N91" s="70" t="s">
        <v>46</v>
      </c>
      <c r="O91" s="70" t="s">
        <v>153</v>
      </c>
      <c r="P91" s="70" t="s">
        <v>154</v>
      </c>
      <c r="Q91" s="70" t="s">
        <v>155</v>
      </c>
      <c r="R91" s="70" t="s">
        <v>156</v>
      </c>
      <c r="S91" s="70" t="s">
        <v>157</v>
      </c>
      <c r="T91" s="71" t="s">
        <v>158</v>
      </c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</row>
    <row r="92" spans="1:65" s="2" customFormat="1" ht="22.8" customHeight="1">
      <c r="A92" s="35"/>
      <c r="B92" s="36"/>
      <c r="C92" s="76" t="s">
        <v>159</v>
      </c>
      <c r="D92" s="37"/>
      <c r="E92" s="37"/>
      <c r="F92" s="37"/>
      <c r="G92" s="37"/>
      <c r="H92" s="37"/>
      <c r="I92" s="37"/>
      <c r="J92" s="153">
        <f>BK92</f>
        <v>0</v>
      </c>
      <c r="K92" s="37"/>
      <c r="L92" s="40"/>
      <c r="M92" s="72"/>
      <c r="N92" s="154"/>
      <c r="O92" s="73"/>
      <c r="P92" s="155">
        <f>P93+P209+P218</f>
        <v>0</v>
      </c>
      <c r="Q92" s="73"/>
      <c r="R92" s="155">
        <f>R93+R209+R218</f>
        <v>4.1115519999999997</v>
      </c>
      <c r="S92" s="73"/>
      <c r="T92" s="156">
        <f>T93+T209+T218</f>
        <v>3.96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75</v>
      </c>
      <c r="AU92" s="18" t="s">
        <v>131</v>
      </c>
      <c r="BK92" s="157">
        <f>BK93+BK209+BK218</f>
        <v>0</v>
      </c>
    </row>
    <row r="93" spans="1:65" s="12" customFormat="1" ht="25.95" customHeight="1">
      <c r="B93" s="158"/>
      <c r="C93" s="159"/>
      <c r="D93" s="160" t="s">
        <v>75</v>
      </c>
      <c r="E93" s="161" t="s">
        <v>160</v>
      </c>
      <c r="F93" s="161" t="s">
        <v>161</v>
      </c>
      <c r="G93" s="159"/>
      <c r="H93" s="159"/>
      <c r="I93" s="162"/>
      <c r="J93" s="163">
        <f>BK93</f>
        <v>0</v>
      </c>
      <c r="K93" s="159"/>
      <c r="L93" s="164"/>
      <c r="M93" s="165"/>
      <c r="N93" s="166"/>
      <c r="O93" s="166"/>
      <c r="P93" s="167">
        <f>P94+P124+P129+P133+P188+P192+P200</f>
        <v>0</v>
      </c>
      <c r="Q93" s="166"/>
      <c r="R93" s="167">
        <f>R94+R124+R129+R133+R188+R192+R200</f>
        <v>4.1095519999999999</v>
      </c>
      <c r="S93" s="166"/>
      <c r="T93" s="168">
        <f>T94+T124+T129+T133+T188+T192+T200</f>
        <v>3.96</v>
      </c>
      <c r="AR93" s="169" t="s">
        <v>84</v>
      </c>
      <c r="AT93" s="170" t="s">
        <v>75</v>
      </c>
      <c r="AU93" s="170" t="s">
        <v>76</v>
      </c>
      <c r="AY93" s="169" t="s">
        <v>162</v>
      </c>
      <c r="BK93" s="171">
        <f>BK94+BK124+BK129+BK133+BK188+BK192+BK200</f>
        <v>0</v>
      </c>
    </row>
    <row r="94" spans="1:65" s="12" customFormat="1" ht="22.8" customHeight="1">
      <c r="B94" s="158"/>
      <c r="C94" s="159"/>
      <c r="D94" s="160" t="s">
        <v>75</v>
      </c>
      <c r="E94" s="172" t="s">
        <v>84</v>
      </c>
      <c r="F94" s="172" t="s">
        <v>163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SUM(P95:P123)</f>
        <v>0</v>
      </c>
      <c r="Q94" s="166"/>
      <c r="R94" s="167">
        <f>SUM(R95:R123)</f>
        <v>0.16800000000000001</v>
      </c>
      <c r="S94" s="166"/>
      <c r="T94" s="168">
        <f>SUM(T95:T123)</f>
        <v>3.96</v>
      </c>
      <c r="AR94" s="169" t="s">
        <v>84</v>
      </c>
      <c r="AT94" s="170" t="s">
        <v>75</v>
      </c>
      <c r="AU94" s="170" t="s">
        <v>84</v>
      </c>
      <c r="AY94" s="169" t="s">
        <v>162</v>
      </c>
      <c r="BK94" s="171">
        <f>SUM(BK95:BK123)</f>
        <v>0</v>
      </c>
    </row>
    <row r="95" spans="1:65" s="2" customFormat="1" ht="60.6" customHeight="1">
      <c r="A95" s="35"/>
      <c r="B95" s="36"/>
      <c r="C95" s="174" t="s">
        <v>84</v>
      </c>
      <c r="D95" s="174" t="s">
        <v>164</v>
      </c>
      <c r="E95" s="175" t="s">
        <v>1836</v>
      </c>
      <c r="F95" s="176" t="s">
        <v>1837</v>
      </c>
      <c r="G95" s="177" t="s">
        <v>217</v>
      </c>
      <c r="H95" s="178">
        <v>18</v>
      </c>
      <c r="I95" s="179"/>
      <c r="J95" s="180">
        <f>ROUND(I95*H95,2)</f>
        <v>0</v>
      </c>
      <c r="K95" s="176" t="s">
        <v>168</v>
      </c>
      <c r="L95" s="40"/>
      <c r="M95" s="181" t="s">
        <v>28</v>
      </c>
      <c r="N95" s="182" t="s">
        <v>47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0.22</v>
      </c>
      <c r="T95" s="184">
        <f>S95*H95</f>
        <v>3.96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169</v>
      </c>
      <c r="AT95" s="185" t="s">
        <v>164</v>
      </c>
      <c r="AU95" s="185" t="s">
        <v>87</v>
      </c>
      <c r="AY95" s="18" t="s">
        <v>162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84</v>
      </c>
      <c r="BK95" s="186">
        <f>ROUND(I95*H95,2)</f>
        <v>0</v>
      </c>
      <c r="BL95" s="18" t="s">
        <v>169</v>
      </c>
      <c r="BM95" s="185" t="s">
        <v>1838</v>
      </c>
    </row>
    <row r="96" spans="1:65" s="2" customFormat="1" ht="10.199999999999999">
      <c r="A96" s="35"/>
      <c r="B96" s="36"/>
      <c r="C96" s="37"/>
      <c r="D96" s="187" t="s">
        <v>171</v>
      </c>
      <c r="E96" s="37"/>
      <c r="F96" s="188" t="s">
        <v>1839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171</v>
      </c>
      <c r="AU96" s="18" t="s">
        <v>87</v>
      </c>
    </row>
    <row r="97" spans="1:65" s="13" customFormat="1" ht="10.199999999999999">
      <c r="B97" s="192"/>
      <c r="C97" s="193"/>
      <c r="D97" s="194" t="s">
        <v>173</v>
      </c>
      <c r="E97" s="195" t="s">
        <v>28</v>
      </c>
      <c r="F97" s="196" t="s">
        <v>272</v>
      </c>
      <c r="G97" s="193"/>
      <c r="H97" s="197">
        <v>18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173</v>
      </c>
      <c r="AU97" s="203" t="s">
        <v>87</v>
      </c>
      <c r="AV97" s="13" t="s">
        <v>87</v>
      </c>
      <c r="AW97" s="13" t="s">
        <v>36</v>
      </c>
      <c r="AX97" s="13" t="s">
        <v>84</v>
      </c>
      <c r="AY97" s="203" t="s">
        <v>162</v>
      </c>
    </row>
    <row r="98" spans="1:65" s="2" customFormat="1" ht="30" customHeight="1">
      <c r="A98" s="35"/>
      <c r="B98" s="36"/>
      <c r="C98" s="174" t="s">
        <v>87</v>
      </c>
      <c r="D98" s="174" t="s">
        <v>164</v>
      </c>
      <c r="E98" s="175" t="s">
        <v>1840</v>
      </c>
      <c r="F98" s="176" t="s">
        <v>1841</v>
      </c>
      <c r="G98" s="177" t="s">
        <v>167</v>
      </c>
      <c r="H98" s="178">
        <v>50</v>
      </c>
      <c r="I98" s="179"/>
      <c r="J98" s="180">
        <f>ROUND(I98*H98,2)</f>
        <v>0</v>
      </c>
      <c r="K98" s="176" t="s">
        <v>168</v>
      </c>
      <c r="L98" s="40"/>
      <c r="M98" s="181" t="s">
        <v>28</v>
      </c>
      <c r="N98" s="182" t="s">
        <v>47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169</v>
      </c>
      <c r="AT98" s="185" t="s">
        <v>164</v>
      </c>
      <c r="AU98" s="185" t="s">
        <v>87</v>
      </c>
      <c r="AY98" s="18" t="s">
        <v>162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84</v>
      </c>
      <c r="BK98" s="186">
        <f>ROUND(I98*H98,2)</f>
        <v>0</v>
      </c>
      <c r="BL98" s="18" t="s">
        <v>169</v>
      </c>
      <c r="BM98" s="185" t="s">
        <v>1842</v>
      </c>
    </row>
    <row r="99" spans="1:65" s="2" customFormat="1" ht="10.199999999999999">
      <c r="A99" s="35"/>
      <c r="B99" s="36"/>
      <c r="C99" s="37"/>
      <c r="D99" s="187" t="s">
        <v>171</v>
      </c>
      <c r="E99" s="37"/>
      <c r="F99" s="188" t="s">
        <v>1843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171</v>
      </c>
      <c r="AU99" s="18" t="s">
        <v>87</v>
      </c>
    </row>
    <row r="100" spans="1:65" s="15" customFormat="1" ht="20.399999999999999">
      <c r="B100" s="215"/>
      <c r="C100" s="216"/>
      <c r="D100" s="194" t="s">
        <v>173</v>
      </c>
      <c r="E100" s="217" t="s">
        <v>28</v>
      </c>
      <c r="F100" s="218" t="s">
        <v>1844</v>
      </c>
      <c r="G100" s="216"/>
      <c r="H100" s="217" t="s">
        <v>28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173</v>
      </c>
      <c r="AU100" s="224" t="s">
        <v>87</v>
      </c>
      <c r="AV100" s="15" t="s">
        <v>84</v>
      </c>
      <c r="AW100" s="15" t="s">
        <v>36</v>
      </c>
      <c r="AX100" s="15" t="s">
        <v>76</v>
      </c>
      <c r="AY100" s="224" t="s">
        <v>162</v>
      </c>
    </row>
    <row r="101" spans="1:65" s="13" customFormat="1" ht="10.199999999999999">
      <c r="B101" s="192"/>
      <c r="C101" s="193"/>
      <c r="D101" s="194" t="s">
        <v>173</v>
      </c>
      <c r="E101" s="195" t="s">
        <v>28</v>
      </c>
      <c r="F101" s="196" t="s">
        <v>878</v>
      </c>
      <c r="G101" s="193"/>
      <c r="H101" s="197">
        <v>50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173</v>
      </c>
      <c r="AU101" s="203" t="s">
        <v>87</v>
      </c>
      <c r="AV101" s="13" t="s">
        <v>87</v>
      </c>
      <c r="AW101" s="13" t="s">
        <v>36</v>
      </c>
      <c r="AX101" s="13" t="s">
        <v>84</v>
      </c>
      <c r="AY101" s="203" t="s">
        <v>162</v>
      </c>
    </row>
    <row r="102" spans="1:65" s="2" customFormat="1" ht="40.200000000000003" customHeight="1">
      <c r="A102" s="35"/>
      <c r="B102" s="36"/>
      <c r="C102" s="174" t="s">
        <v>182</v>
      </c>
      <c r="D102" s="174" t="s">
        <v>164</v>
      </c>
      <c r="E102" s="175" t="s">
        <v>1845</v>
      </c>
      <c r="F102" s="176" t="s">
        <v>1846</v>
      </c>
      <c r="G102" s="177" t="s">
        <v>167</v>
      </c>
      <c r="H102" s="178">
        <v>100</v>
      </c>
      <c r="I102" s="179"/>
      <c r="J102" s="180">
        <f>ROUND(I102*H102,2)</f>
        <v>0</v>
      </c>
      <c r="K102" s="176" t="s">
        <v>168</v>
      </c>
      <c r="L102" s="40"/>
      <c r="M102" s="181" t="s">
        <v>28</v>
      </c>
      <c r="N102" s="182" t="s">
        <v>47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169</v>
      </c>
      <c r="AT102" s="185" t="s">
        <v>164</v>
      </c>
      <c r="AU102" s="185" t="s">
        <v>87</v>
      </c>
      <c r="AY102" s="18" t="s">
        <v>162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84</v>
      </c>
      <c r="BK102" s="186">
        <f>ROUND(I102*H102,2)</f>
        <v>0</v>
      </c>
      <c r="BL102" s="18" t="s">
        <v>169</v>
      </c>
      <c r="BM102" s="185" t="s">
        <v>1847</v>
      </c>
    </row>
    <row r="103" spans="1:65" s="2" customFormat="1" ht="10.199999999999999">
      <c r="A103" s="35"/>
      <c r="B103" s="36"/>
      <c r="C103" s="37"/>
      <c r="D103" s="187" t="s">
        <v>171</v>
      </c>
      <c r="E103" s="37"/>
      <c r="F103" s="188" t="s">
        <v>1848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171</v>
      </c>
      <c r="AU103" s="18" t="s">
        <v>87</v>
      </c>
    </row>
    <row r="104" spans="1:65" s="15" customFormat="1" ht="10.199999999999999">
      <c r="B104" s="215"/>
      <c r="C104" s="216"/>
      <c r="D104" s="194" t="s">
        <v>173</v>
      </c>
      <c r="E104" s="217" t="s">
        <v>28</v>
      </c>
      <c r="F104" s="218" t="s">
        <v>1849</v>
      </c>
      <c r="G104" s="216"/>
      <c r="H104" s="217" t="s">
        <v>28</v>
      </c>
      <c r="I104" s="219"/>
      <c r="J104" s="216"/>
      <c r="K104" s="216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173</v>
      </c>
      <c r="AU104" s="224" t="s">
        <v>87</v>
      </c>
      <c r="AV104" s="15" t="s">
        <v>84</v>
      </c>
      <c r="AW104" s="15" t="s">
        <v>36</v>
      </c>
      <c r="AX104" s="15" t="s">
        <v>76</v>
      </c>
      <c r="AY104" s="224" t="s">
        <v>162</v>
      </c>
    </row>
    <row r="105" spans="1:65" s="13" customFormat="1" ht="10.199999999999999">
      <c r="B105" s="192"/>
      <c r="C105" s="193"/>
      <c r="D105" s="194" t="s">
        <v>173</v>
      </c>
      <c r="E105" s="195" t="s">
        <v>28</v>
      </c>
      <c r="F105" s="196" t="s">
        <v>1821</v>
      </c>
      <c r="G105" s="193"/>
      <c r="H105" s="197">
        <v>100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173</v>
      </c>
      <c r="AU105" s="203" t="s">
        <v>87</v>
      </c>
      <c r="AV105" s="13" t="s">
        <v>87</v>
      </c>
      <c r="AW105" s="13" t="s">
        <v>36</v>
      </c>
      <c r="AX105" s="13" t="s">
        <v>84</v>
      </c>
      <c r="AY105" s="203" t="s">
        <v>162</v>
      </c>
    </row>
    <row r="106" spans="1:65" s="2" customFormat="1" ht="30" customHeight="1">
      <c r="A106" s="35"/>
      <c r="B106" s="36"/>
      <c r="C106" s="174" t="s">
        <v>169</v>
      </c>
      <c r="D106" s="174" t="s">
        <v>164</v>
      </c>
      <c r="E106" s="175" t="s">
        <v>1850</v>
      </c>
      <c r="F106" s="176" t="s">
        <v>1851</v>
      </c>
      <c r="G106" s="177" t="s">
        <v>217</v>
      </c>
      <c r="H106" s="178">
        <v>200</v>
      </c>
      <c r="I106" s="179"/>
      <c r="J106" s="180">
        <f>ROUND(I106*H106,2)</f>
        <v>0</v>
      </c>
      <c r="K106" s="176" t="s">
        <v>168</v>
      </c>
      <c r="L106" s="40"/>
      <c r="M106" s="181" t="s">
        <v>28</v>
      </c>
      <c r="N106" s="182" t="s">
        <v>47</v>
      </c>
      <c r="O106" s="65"/>
      <c r="P106" s="183">
        <f>O106*H106</f>
        <v>0</v>
      </c>
      <c r="Q106" s="183">
        <v>8.4000000000000003E-4</v>
      </c>
      <c r="R106" s="183">
        <f>Q106*H106</f>
        <v>0.16800000000000001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169</v>
      </c>
      <c r="AT106" s="185" t="s">
        <v>164</v>
      </c>
      <c r="AU106" s="185" t="s">
        <v>87</v>
      </c>
      <c r="AY106" s="18" t="s">
        <v>162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84</v>
      </c>
      <c r="BK106" s="186">
        <f>ROUND(I106*H106,2)</f>
        <v>0</v>
      </c>
      <c r="BL106" s="18" t="s">
        <v>169</v>
      </c>
      <c r="BM106" s="185" t="s">
        <v>1852</v>
      </c>
    </row>
    <row r="107" spans="1:65" s="2" customFormat="1" ht="10.199999999999999">
      <c r="A107" s="35"/>
      <c r="B107" s="36"/>
      <c r="C107" s="37"/>
      <c r="D107" s="187" t="s">
        <v>171</v>
      </c>
      <c r="E107" s="37"/>
      <c r="F107" s="188" t="s">
        <v>1853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171</v>
      </c>
      <c r="AU107" s="18" t="s">
        <v>87</v>
      </c>
    </row>
    <row r="108" spans="1:65" s="13" customFormat="1" ht="10.199999999999999">
      <c r="B108" s="192"/>
      <c r="C108" s="193"/>
      <c r="D108" s="194" t="s">
        <v>173</v>
      </c>
      <c r="E108" s="195" t="s">
        <v>28</v>
      </c>
      <c r="F108" s="196" t="s">
        <v>1854</v>
      </c>
      <c r="G108" s="193"/>
      <c r="H108" s="197">
        <v>200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173</v>
      </c>
      <c r="AU108" s="203" t="s">
        <v>87</v>
      </c>
      <c r="AV108" s="13" t="s">
        <v>87</v>
      </c>
      <c r="AW108" s="13" t="s">
        <v>36</v>
      </c>
      <c r="AX108" s="13" t="s">
        <v>84</v>
      </c>
      <c r="AY108" s="203" t="s">
        <v>162</v>
      </c>
    </row>
    <row r="109" spans="1:65" s="2" customFormat="1" ht="40.200000000000003" customHeight="1">
      <c r="A109" s="35"/>
      <c r="B109" s="36"/>
      <c r="C109" s="174" t="s">
        <v>193</v>
      </c>
      <c r="D109" s="174" t="s">
        <v>164</v>
      </c>
      <c r="E109" s="175" t="s">
        <v>1855</v>
      </c>
      <c r="F109" s="176" t="s">
        <v>1856</v>
      </c>
      <c r="G109" s="177" t="s">
        <v>217</v>
      </c>
      <c r="H109" s="178">
        <v>200</v>
      </c>
      <c r="I109" s="179"/>
      <c r="J109" s="180">
        <f>ROUND(I109*H109,2)</f>
        <v>0</v>
      </c>
      <c r="K109" s="176" t="s">
        <v>168</v>
      </c>
      <c r="L109" s="40"/>
      <c r="M109" s="181" t="s">
        <v>28</v>
      </c>
      <c r="N109" s="182" t="s">
        <v>47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169</v>
      </c>
      <c r="AT109" s="185" t="s">
        <v>164</v>
      </c>
      <c r="AU109" s="185" t="s">
        <v>87</v>
      </c>
      <c r="AY109" s="18" t="s">
        <v>162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84</v>
      </c>
      <c r="BK109" s="186">
        <f>ROUND(I109*H109,2)</f>
        <v>0</v>
      </c>
      <c r="BL109" s="18" t="s">
        <v>169</v>
      </c>
      <c r="BM109" s="185" t="s">
        <v>1857</v>
      </c>
    </row>
    <row r="110" spans="1:65" s="2" customFormat="1" ht="10.199999999999999">
      <c r="A110" s="35"/>
      <c r="B110" s="36"/>
      <c r="C110" s="37"/>
      <c r="D110" s="187" t="s">
        <v>171</v>
      </c>
      <c r="E110" s="37"/>
      <c r="F110" s="188" t="s">
        <v>1858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171</v>
      </c>
      <c r="AU110" s="18" t="s">
        <v>87</v>
      </c>
    </row>
    <row r="111" spans="1:65" s="13" customFormat="1" ht="10.199999999999999">
      <c r="B111" s="192"/>
      <c r="C111" s="193"/>
      <c r="D111" s="194" t="s">
        <v>173</v>
      </c>
      <c r="E111" s="195" t="s">
        <v>28</v>
      </c>
      <c r="F111" s="196" t="s">
        <v>1854</v>
      </c>
      <c r="G111" s="193"/>
      <c r="H111" s="197">
        <v>200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173</v>
      </c>
      <c r="AU111" s="203" t="s">
        <v>87</v>
      </c>
      <c r="AV111" s="13" t="s">
        <v>87</v>
      </c>
      <c r="AW111" s="13" t="s">
        <v>36</v>
      </c>
      <c r="AX111" s="13" t="s">
        <v>84</v>
      </c>
      <c r="AY111" s="203" t="s">
        <v>162</v>
      </c>
    </row>
    <row r="112" spans="1:65" s="2" customFormat="1" ht="57.6" customHeight="1">
      <c r="A112" s="35"/>
      <c r="B112" s="36"/>
      <c r="C112" s="174" t="s">
        <v>200</v>
      </c>
      <c r="D112" s="174" t="s">
        <v>164</v>
      </c>
      <c r="E112" s="175" t="s">
        <v>177</v>
      </c>
      <c r="F112" s="176" t="s">
        <v>178</v>
      </c>
      <c r="G112" s="177" t="s">
        <v>167</v>
      </c>
      <c r="H112" s="178">
        <v>30</v>
      </c>
      <c r="I112" s="179"/>
      <c r="J112" s="180">
        <f>ROUND(I112*H112,2)</f>
        <v>0</v>
      </c>
      <c r="K112" s="176" t="s">
        <v>168</v>
      </c>
      <c r="L112" s="40"/>
      <c r="M112" s="181" t="s">
        <v>28</v>
      </c>
      <c r="N112" s="182" t="s">
        <v>47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169</v>
      </c>
      <c r="AT112" s="185" t="s">
        <v>164</v>
      </c>
      <c r="AU112" s="185" t="s">
        <v>87</v>
      </c>
      <c r="AY112" s="18" t="s">
        <v>162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84</v>
      </c>
      <c r="BK112" s="186">
        <f>ROUND(I112*H112,2)</f>
        <v>0</v>
      </c>
      <c r="BL112" s="18" t="s">
        <v>169</v>
      </c>
      <c r="BM112" s="185" t="s">
        <v>1859</v>
      </c>
    </row>
    <row r="113" spans="1:65" s="2" customFormat="1" ht="10.199999999999999">
      <c r="A113" s="35"/>
      <c r="B113" s="36"/>
      <c r="C113" s="37"/>
      <c r="D113" s="187" t="s">
        <v>171</v>
      </c>
      <c r="E113" s="37"/>
      <c r="F113" s="188" t="s">
        <v>180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171</v>
      </c>
      <c r="AU113" s="18" t="s">
        <v>87</v>
      </c>
    </row>
    <row r="114" spans="1:65" s="13" customFormat="1" ht="10.199999999999999">
      <c r="B114" s="192"/>
      <c r="C114" s="193"/>
      <c r="D114" s="194" t="s">
        <v>173</v>
      </c>
      <c r="E114" s="195" t="s">
        <v>28</v>
      </c>
      <c r="F114" s="196" t="s">
        <v>294</v>
      </c>
      <c r="G114" s="193"/>
      <c r="H114" s="197">
        <v>30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173</v>
      </c>
      <c r="AU114" s="203" t="s">
        <v>87</v>
      </c>
      <c r="AV114" s="13" t="s">
        <v>87</v>
      </c>
      <c r="AW114" s="13" t="s">
        <v>36</v>
      </c>
      <c r="AX114" s="13" t="s">
        <v>84</v>
      </c>
      <c r="AY114" s="203" t="s">
        <v>162</v>
      </c>
    </row>
    <row r="115" spans="1:65" s="2" customFormat="1" ht="34.799999999999997" customHeight="1">
      <c r="A115" s="35"/>
      <c r="B115" s="36"/>
      <c r="C115" s="174" t="s">
        <v>207</v>
      </c>
      <c r="D115" s="174" t="s">
        <v>164</v>
      </c>
      <c r="E115" s="175" t="s">
        <v>1860</v>
      </c>
      <c r="F115" s="176" t="s">
        <v>195</v>
      </c>
      <c r="G115" s="177" t="s">
        <v>196</v>
      </c>
      <c r="H115" s="178">
        <v>54</v>
      </c>
      <c r="I115" s="179"/>
      <c r="J115" s="180">
        <f>ROUND(I115*H115,2)</f>
        <v>0</v>
      </c>
      <c r="K115" s="176" t="s">
        <v>168</v>
      </c>
      <c r="L115" s="40"/>
      <c r="M115" s="181" t="s">
        <v>28</v>
      </c>
      <c r="N115" s="182" t="s">
        <v>47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169</v>
      </c>
      <c r="AT115" s="185" t="s">
        <v>164</v>
      </c>
      <c r="AU115" s="185" t="s">
        <v>87</v>
      </c>
      <c r="AY115" s="18" t="s">
        <v>162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84</v>
      </c>
      <c r="BK115" s="186">
        <f>ROUND(I115*H115,2)</f>
        <v>0</v>
      </c>
      <c r="BL115" s="18" t="s">
        <v>169</v>
      </c>
      <c r="BM115" s="185" t="s">
        <v>1861</v>
      </c>
    </row>
    <row r="116" spans="1:65" s="2" customFormat="1" ht="10.199999999999999">
      <c r="A116" s="35"/>
      <c r="B116" s="36"/>
      <c r="C116" s="37"/>
      <c r="D116" s="187" t="s">
        <v>171</v>
      </c>
      <c r="E116" s="37"/>
      <c r="F116" s="188" t="s">
        <v>1862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171</v>
      </c>
      <c r="AU116" s="18" t="s">
        <v>87</v>
      </c>
    </row>
    <row r="117" spans="1:65" s="13" customFormat="1" ht="10.199999999999999">
      <c r="B117" s="192"/>
      <c r="C117" s="193"/>
      <c r="D117" s="194" t="s">
        <v>173</v>
      </c>
      <c r="E117" s="195" t="s">
        <v>28</v>
      </c>
      <c r="F117" s="196" t="s">
        <v>1863</v>
      </c>
      <c r="G117" s="193"/>
      <c r="H117" s="197">
        <v>54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173</v>
      </c>
      <c r="AU117" s="203" t="s">
        <v>87</v>
      </c>
      <c r="AV117" s="13" t="s">
        <v>87</v>
      </c>
      <c r="AW117" s="13" t="s">
        <v>36</v>
      </c>
      <c r="AX117" s="13" t="s">
        <v>84</v>
      </c>
      <c r="AY117" s="203" t="s">
        <v>162</v>
      </c>
    </row>
    <row r="118" spans="1:65" s="2" customFormat="1" ht="34.799999999999997" customHeight="1">
      <c r="A118" s="35"/>
      <c r="B118" s="36"/>
      <c r="C118" s="174" t="s">
        <v>214</v>
      </c>
      <c r="D118" s="174" t="s">
        <v>164</v>
      </c>
      <c r="E118" s="175" t="s">
        <v>189</v>
      </c>
      <c r="F118" s="176" t="s">
        <v>190</v>
      </c>
      <c r="G118" s="177" t="s">
        <v>167</v>
      </c>
      <c r="H118" s="178">
        <v>30</v>
      </c>
      <c r="I118" s="179"/>
      <c r="J118" s="180">
        <f>ROUND(I118*H118,2)</f>
        <v>0</v>
      </c>
      <c r="K118" s="176" t="s">
        <v>168</v>
      </c>
      <c r="L118" s="40"/>
      <c r="M118" s="181" t="s">
        <v>28</v>
      </c>
      <c r="N118" s="182" t="s">
        <v>47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169</v>
      </c>
      <c r="AT118" s="185" t="s">
        <v>164</v>
      </c>
      <c r="AU118" s="185" t="s">
        <v>87</v>
      </c>
      <c r="AY118" s="18" t="s">
        <v>162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84</v>
      </c>
      <c r="BK118" s="186">
        <f>ROUND(I118*H118,2)</f>
        <v>0</v>
      </c>
      <c r="BL118" s="18" t="s">
        <v>169</v>
      </c>
      <c r="BM118" s="185" t="s">
        <v>1864</v>
      </c>
    </row>
    <row r="119" spans="1:65" s="2" customFormat="1" ht="10.199999999999999">
      <c r="A119" s="35"/>
      <c r="B119" s="36"/>
      <c r="C119" s="37"/>
      <c r="D119" s="187" t="s">
        <v>171</v>
      </c>
      <c r="E119" s="37"/>
      <c r="F119" s="188" t="s">
        <v>192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171</v>
      </c>
      <c r="AU119" s="18" t="s">
        <v>87</v>
      </c>
    </row>
    <row r="120" spans="1:65" s="13" customFormat="1" ht="10.199999999999999">
      <c r="B120" s="192"/>
      <c r="C120" s="193"/>
      <c r="D120" s="194" t="s">
        <v>173</v>
      </c>
      <c r="E120" s="195" t="s">
        <v>28</v>
      </c>
      <c r="F120" s="196" t="s">
        <v>294</v>
      </c>
      <c r="G120" s="193"/>
      <c r="H120" s="197">
        <v>30</v>
      </c>
      <c r="I120" s="198"/>
      <c r="J120" s="193"/>
      <c r="K120" s="193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173</v>
      </c>
      <c r="AU120" s="203" t="s">
        <v>87</v>
      </c>
      <c r="AV120" s="13" t="s">
        <v>87</v>
      </c>
      <c r="AW120" s="13" t="s">
        <v>36</v>
      </c>
      <c r="AX120" s="13" t="s">
        <v>84</v>
      </c>
      <c r="AY120" s="203" t="s">
        <v>162</v>
      </c>
    </row>
    <row r="121" spans="1:65" s="2" customFormat="1" ht="40.200000000000003" customHeight="1">
      <c r="A121" s="35"/>
      <c r="B121" s="36"/>
      <c r="C121" s="174" t="s">
        <v>222</v>
      </c>
      <c r="D121" s="174" t="s">
        <v>164</v>
      </c>
      <c r="E121" s="175" t="s">
        <v>680</v>
      </c>
      <c r="F121" s="176" t="s">
        <v>681</v>
      </c>
      <c r="G121" s="177" t="s">
        <v>167</v>
      </c>
      <c r="H121" s="178">
        <v>70</v>
      </c>
      <c r="I121" s="179"/>
      <c r="J121" s="180">
        <f>ROUND(I121*H121,2)</f>
        <v>0</v>
      </c>
      <c r="K121" s="176" t="s">
        <v>168</v>
      </c>
      <c r="L121" s="40"/>
      <c r="M121" s="181" t="s">
        <v>28</v>
      </c>
      <c r="N121" s="182" t="s">
        <v>47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169</v>
      </c>
      <c r="AT121" s="185" t="s">
        <v>164</v>
      </c>
      <c r="AU121" s="185" t="s">
        <v>87</v>
      </c>
      <c r="AY121" s="18" t="s">
        <v>162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84</v>
      </c>
      <c r="BK121" s="186">
        <f>ROUND(I121*H121,2)</f>
        <v>0</v>
      </c>
      <c r="BL121" s="18" t="s">
        <v>169</v>
      </c>
      <c r="BM121" s="185" t="s">
        <v>1865</v>
      </c>
    </row>
    <row r="122" spans="1:65" s="2" customFormat="1" ht="10.199999999999999">
      <c r="A122" s="35"/>
      <c r="B122" s="36"/>
      <c r="C122" s="37"/>
      <c r="D122" s="187" t="s">
        <v>171</v>
      </c>
      <c r="E122" s="37"/>
      <c r="F122" s="188" t="s">
        <v>683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171</v>
      </c>
      <c r="AU122" s="18" t="s">
        <v>87</v>
      </c>
    </row>
    <row r="123" spans="1:65" s="13" customFormat="1" ht="10.199999999999999">
      <c r="B123" s="192"/>
      <c r="C123" s="193"/>
      <c r="D123" s="194" t="s">
        <v>173</v>
      </c>
      <c r="E123" s="195" t="s">
        <v>28</v>
      </c>
      <c r="F123" s="196" t="s">
        <v>986</v>
      </c>
      <c r="G123" s="193"/>
      <c r="H123" s="197">
        <v>70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173</v>
      </c>
      <c r="AU123" s="203" t="s">
        <v>87</v>
      </c>
      <c r="AV123" s="13" t="s">
        <v>87</v>
      </c>
      <c r="AW123" s="13" t="s">
        <v>36</v>
      </c>
      <c r="AX123" s="13" t="s">
        <v>84</v>
      </c>
      <c r="AY123" s="203" t="s">
        <v>162</v>
      </c>
    </row>
    <row r="124" spans="1:65" s="12" customFormat="1" ht="22.8" customHeight="1">
      <c r="B124" s="158"/>
      <c r="C124" s="159"/>
      <c r="D124" s="160" t="s">
        <v>75</v>
      </c>
      <c r="E124" s="172" t="s">
        <v>169</v>
      </c>
      <c r="F124" s="172" t="s">
        <v>1866</v>
      </c>
      <c r="G124" s="159"/>
      <c r="H124" s="159"/>
      <c r="I124" s="162"/>
      <c r="J124" s="173">
        <f>BK124</f>
        <v>0</v>
      </c>
      <c r="K124" s="159"/>
      <c r="L124" s="164"/>
      <c r="M124" s="165"/>
      <c r="N124" s="166"/>
      <c r="O124" s="166"/>
      <c r="P124" s="167">
        <f>SUM(P125:P128)</f>
        <v>0</v>
      </c>
      <c r="Q124" s="166"/>
      <c r="R124" s="167">
        <f>SUM(R125:R128)</f>
        <v>0</v>
      </c>
      <c r="S124" s="166"/>
      <c r="T124" s="168">
        <f>SUM(T125:T128)</f>
        <v>0</v>
      </c>
      <c r="AR124" s="169" t="s">
        <v>84</v>
      </c>
      <c r="AT124" s="170" t="s">
        <v>75</v>
      </c>
      <c r="AU124" s="170" t="s">
        <v>84</v>
      </c>
      <c r="AY124" s="169" t="s">
        <v>162</v>
      </c>
      <c r="BK124" s="171">
        <f>SUM(BK125:BK128)</f>
        <v>0</v>
      </c>
    </row>
    <row r="125" spans="1:65" s="2" customFormat="1" ht="30" customHeight="1">
      <c r="A125" s="35"/>
      <c r="B125" s="36"/>
      <c r="C125" s="174" t="s">
        <v>120</v>
      </c>
      <c r="D125" s="174" t="s">
        <v>164</v>
      </c>
      <c r="E125" s="175" t="s">
        <v>1867</v>
      </c>
      <c r="F125" s="176" t="s">
        <v>1868</v>
      </c>
      <c r="G125" s="177" t="s">
        <v>167</v>
      </c>
      <c r="H125" s="178">
        <v>30</v>
      </c>
      <c r="I125" s="179"/>
      <c r="J125" s="180">
        <f>ROUND(I125*H125,2)</f>
        <v>0</v>
      </c>
      <c r="K125" s="176" t="s">
        <v>168</v>
      </c>
      <c r="L125" s="40"/>
      <c r="M125" s="181" t="s">
        <v>28</v>
      </c>
      <c r="N125" s="182" t="s">
        <v>47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169</v>
      </c>
      <c r="AT125" s="185" t="s">
        <v>164</v>
      </c>
      <c r="AU125" s="185" t="s">
        <v>87</v>
      </c>
      <c r="AY125" s="18" t="s">
        <v>162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84</v>
      </c>
      <c r="BK125" s="186">
        <f>ROUND(I125*H125,2)</f>
        <v>0</v>
      </c>
      <c r="BL125" s="18" t="s">
        <v>169</v>
      </c>
      <c r="BM125" s="185" t="s">
        <v>1869</v>
      </c>
    </row>
    <row r="126" spans="1:65" s="2" customFormat="1" ht="10.199999999999999">
      <c r="A126" s="35"/>
      <c r="B126" s="36"/>
      <c r="C126" s="37"/>
      <c r="D126" s="187" t="s">
        <v>171</v>
      </c>
      <c r="E126" s="37"/>
      <c r="F126" s="188" t="s">
        <v>1870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171</v>
      </c>
      <c r="AU126" s="18" t="s">
        <v>87</v>
      </c>
    </row>
    <row r="127" spans="1:65" s="15" customFormat="1" ht="10.199999999999999">
      <c r="B127" s="215"/>
      <c r="C127" s="216"/>
      <c r="D127" s="194" t="s">
        <v>173</v>
      </c>
      <c r="E127" s="217" t="s">
        <v>28</v>
      </c>
      <c r="F127" s="218" t="s">
        <v>1871</v>
      </c>
      <c r="G127" s="216"/>
      <c r="H127" s="217" t="s">
        <v>28</v>
      </c>
      <c r="I127" s="219"/>
      <c r="J127" s="216"/>
      <c r="K127" s="216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173</v>
      </c>
      <c r="AU127" s="224" t="s">
        <v>87</v>
      </c>
      <c r="AV127" s="15" t="s">
        <v>84</v>
      </c>
      <c r="AW127" s="15" t="s">
        <v>36</v>
      </c>
      <c r="AX127" s="15" t="s">
        <v>76</v>
      </c>
      <c r="AY127" s="224" t="s">
        <v>162</v>
      </c>
    </row>
    <row r="128" spans="1:65" s="13" customFormat="1" ht="10.199999999999999">
      <c r="B128" s="192"/>
      <c r="C128" s="193"/>
      <c r="D128" s="194" t="s">
        <v>173</v>
      </c>
      <c r="E128" s="195" t="s">
        <v>28</v>
      </c>
      <c r="F128" s="196" t="s">
        <v>294</v>
      </c>
      <c r="G128" s="193"/>
      <c r="H128" s="197">
        <v>30</v>
      </c>
      <c r="I128" s="198"/>
      <c r="J128" s="193"/>
      <c r="K128" s="193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173</v>
      </c>
      <c r="AU128" s="203" t="s">
        <v>87</v>
      </c>
      <c r="AV128" s="13" t="s">
        <v>87</v>
      </c>
      <c r="AW128" s="13" t="s">
        <v>36</v>
      </c>
      <c r="AX128" s="13" t="s">
        <v>84</v>
      </c>
      <c r="AY128" s="203" t="s">
        <v>162</v>
      </c>
    </row>
    <row r="129" spans="1:65" s="12" customFormat="1" ht="22.8" customHeight="1">
      <c r="B129" s="158"/>
      <c r="C129" s="159"/>
      <c r="D129" s="160" t="s">
        <v>75</v>
      </c>
      <c r="E129" s="172" t="s">
        <v>193</v>
      </c>
      <c r="F129" s="172" t="s">
        <v>707</v>
      </c>
      <c r="G129" s="159"/>
      <c r="H129" s="159"/>
      <c r="I129" s="162"/>
      <c r="J129" s="173">
        <f>BK129</f>
        <v>0</v>
      </c>
      <c r="K129" s="159"/>
      <c r="L129" s="164"/>
      <c r="M129" s="165"/>
      <c r="N129" s="166"/>
      <c r="O129" s="166"/>
      <c r="P129" s="167">
        <f>SUM(P130:P132)</f>
        <v>0</v>
      </c>
      <c r="Q129" s="166"/>
      <c r="R129" s="167">
        <f>SUM(R130:R132)</f>
        <v>2.3338799999999997</v>
      </c>
      <c r="S129" s="166"/>
      <c r="T129" s="168">
        <f>SUM(T130:T132)</f>
        <v>0</v>
      </c>
      <c r="AR129" s="169" t="s">
        <v>84</v>
      </c>
      <c r="AT129" s="170" t="s">
        <v>75</v>
      </c>
      <c r="AU129" s="170" t="s">
        <v>84</v>
      </c>
      <c r="AY129" s="169" t="s">
        <v>162</v>
      </c>
      <c r="BK129" s="171">
        <f>SUM(BK130:BK132)</f>
        <v>0</v>
      </c>
    </row>
    <row r="130" spans="1:65" s="2" customFormat="1" ht="40.200000000000003" customHeight="1">
      <c r="A130" s="35"/>
      <c r="B130" s="36"/>
      <c r="C130" s="174" t="s">
        <v>233</v>
      </c>
      <c r="D130" s="174" t="s">
        <v>164</v>
      </c>
      <c r="E130" s="175" t="s">
        <v>1872</v>
      </c>
      <c r="F130" s="176" t="s">
        <v>1873</v>
      </c>
      <c r="G130" s="177" t="s">
        <v>217</v>
      </c>
      <c r="H130" s="178">
        <v>18</v>
      </c>
      <c r="I130" s="179"/>
      <c r="J130" s="180">
        <f>ROUND(I130*H130,2)</f>
        <v>0</v>
      </c>
      <c r="K130" s="176" t="s">
        <v>168</v>
      </c>
      <c r="L130" s="40"/>
      <c r="M130" s="181" t="s">
        <v>28</v>
      </c>
      <c r="N130" s="182" t="s">
        <v>47</v>
      </c>
      <c r="O130" s="65"/>
      <c r="P130" s="183">
        <f>O130*H130</f>
        <v>0</v>
      </c>
      <c r="Q130" s="183">
        <v>0.12966</v>
      </c>
      <c r="R130" s="183">
        <f>Q130*H130</f>
        <v>2.3338799999999997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169</v>
      </c>
      <c r="AT130" s="185" t="s">
        <v>164</v>
      </c>
      <c r="AU130" s="185" t="s">
        <v>87</v>
      </c>
      <c r="AY130" s="18" t="s">
        <v>162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84</v>
      </c>
      <c r="BK130" s="186">
        <f>ROUND(I130*H130,2)</f>
        <v>0</v>
      </c>
      <c r="BL130" s="18" t="s">
        <v>169</v>
      </c>
      <c r="BM130" s="185" t="s">
        <v>1874</v>
      </c>
    </row>
    <row r="131" spans="1:65" s="2" customFormat="1" ht="10.199999999999999">
      <c r="A131" s="35"/>
      <c r="B131" s="36"/>
      <c r="C131" s="37"/>
      <c r="D131" s="187" t="s">
        <v>171</v>
      </c>
      <c r="E131" s="37"/>
      <c r="F131" s="188" t="s">
        <v>1875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171</v>
      </c>
      <c r="AU131" s="18" t="s">
        <v>87</v>
      </c>
    </row>
    <row r="132" spans="1:65" s="13" customFormat="1" ht="10.199999999999999">
      <c r="B132" s="192"/>
      <c r="C132" s="193"/>
      <c r="D132" s="194" t="s">
        <v>173</v>
      </c>
      <c r="E132" s="195" t="s">
        <v>28</v>
      </c>
      <c r="F132" s="196" t="s">
        <v>1876</v>
      </c>
      <c r="G132" s="193"/>
      <c r="H132" s="197">
        <v>18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173</v>
      </c>
      <c r="AU132" s="203" t="s">
        <v>87</v>
      </c>
      <c r="AV132" s="13" t="s">
        <v>87</v>
      </c>
      <c r="AW132" s="13" t="s">
        <v>36</v>
      </c>
      <c r="AX132" s="13" t="s">
        <v>84</v>
      </c>
      <c r="AY132" s="203" t="s">
        <v>162</v>
      </c>
    </row>
    <row r="133" spans="1:65" s="12" customFormat="1" ht="22.8" customHeight="1">
      <c r="B133" s="158"/>
      <c r="C133" s="159"/>
      <c r="D133" s="160" t="s">
        <v>75</v>
      </c>
      <c r="E133" s="172" t="s">
        <v>214</v>
      </c>
      <c r="F133" s="172" t="s">
        <v>1877</v>
      </c>
      <c r="G133" s="159"/>
      <c r="H133" s="159"/>
      <c r="I133" s="162"/>
      <c r="J133" s="173">
        <f>BK133</f>
        <v>0</v>
      </c>
      <c r="K133" s="159"/>
      <c r="L133" s="164"/>
      <c r="M133" s="165"/>
      <c r="N133" s="166"/>
      <c r="O133" s="166"/>
      <c r="P133" s="167">
        <f>SUM(P134:P187)</f>
        <v>0</v>
      </c>
      <c r="Q133" s="166"/>
      <c r="R133" s="167">
        <f>SUM(R134:R187)</f>
        <v>1.6076720000000002</v>
      </c>
      <c r="S133" s="166"/>
      <c r="T133" s="168">
        <f>SUM(T134:T187)</f>
        <v>0</v>
      </c>
      <c r="AR133" s="169" t="s">
        <v>84</v>
      </c>
      <c r="AT133" s="170" t="s">
        <v>75</v>
      </c>
      <c r="AU133" s="170" t="s">
        <v>84</v>
      </c>
      <c r="AY133" s="169" t="s">
        <v>162</v>
      </c>
      <c r="BK133" s="171">
        <f>SUM(BK134:BK187)</f>
        <v>0</v>
      </c>
    </row>
    <row r="134" spans="1:65" s="2" customFormat="1" ht="34.799999999999997" customHeight="1">
      <c r="A134" s="35"/>
      <c r="B134" s="36"/>
      <c r="C134" s="174" t="s">
        <v>238</v>
      </c>
      <c r="D134" s="174" t="s">
        <v>164</v>
      </c>
      <c r="E134" s="175" t="s">
        <v>1878</v>
      </c>
      <c r="F134" s="176" t="s">
        <v>1879</v>
      </c>
      <c r="G134" s="177" t="s">
        <v>255</v>
      </c>
      <c r="H134" s="178">
        <v>60</v>
      </c>
      <c r="I134" s="179"/>
      <c r="J134" s="180">
        <f>ROUND(I134*H134,2)</f>
        <v>0</v>
      </c>
      <c r="K134" s="176" t="s">
        <v>168</v>
      </c>
      <c r="L134" s="40"/>
      <c r="M134" s="181" t="s">
        <v>28</v>
      </c>
      <c r="N134" s="182" t="s">
        <v>47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169</v>
      </c>
      <c r="AT134" s="185" t="s">
        <v>164</v>
      </c>
      <c r="AU134" s="185" t="s">
        <v>87</v>
      </c>
      <c r="AY134" s="18" t="s">
        <v>162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84</v>
      </c>
      <c r="BK134" s="186">
        <f>ROUND(I134*H134,2)</f>
        <v>0</v>
      </c>
      <c r="BL134" s="18" t="s">
        <v>169</v>
      </c>
      <c r="BM134" s="185" t="s">
        <v>1880</v>
      </c>
    </row>
    <row r="135" spans="1:65" s="2" customFormat="1" ht="10.199999999999999">
      <c r="A135" s="35"/>
      <c r="B135" s="36"/>
      <c r="C135" s="37"/>
      <c r="D135" s="187" t="s">
        <v>171</v>
      </c>
      <c r="E135" s="37"/>
      <c r="F135" s="188" t="s">
        <v>1881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171</v>
      </c>
      <c r="AU135" s="18" t="s">
        <v>87</v>
      </c>
    </row>
    <row r="136" spans="1:65" s="13" customFormat="1" ht="10.199999999999999">
      <c r="B136" s="192"/>
      <c r="C136" s="193"/>
      <c r="D136" s="194" t="s">
        <v>173</v>
      </c>
      <c r="E136" s="195" t="s">
        <v>28</v>
      </c>
      <c r="F136" s="196" t="s">
        <v>938</v>
      </c>
      <c r="G136" s="193"/>
      <c r="H136" s="197">
        <v>60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173</v>
      </c>
      <c r="AU136" s="203" t="s">
        <v>87</v>
      </c>
      <c r="AV136" s="13" t="s">
        <v>87</v>
      </c>
      <c r="AW136" s="13" t="s">
        <v>36</v>
      </c>
      <c r="AX136" s="13" t="s">
        <v>84</v>
      </c>
      <c r="AY136" s="203" t="s">
        <v>162</v>
      </c>
    </row>
    <row r="137" spans="1:65" s="2" customFormat="1" ht="22.2" customHeight="1">
      <c r="A137" s="35"/>
      <c r="B137" s="36"/>
      <c r="C137" s="225" t="s">
        <v>245</v>
      </c>
      <c r="D137" s="225" t="s">
        <v>228</v>
      </c>
      <c r="E137" s="226" t="s">
        <v>1882</v>
      </c>
      <c r="F137" s="227" t="s">
        <v>1883</v>
      </c>
      <c r="G137" s="228" t="s">
        <v>255</v>
      </c>
      <c r="H137" s="229">
        <v>60.9</v>
      </c>
      <c r="I137" s="230"/>
      <c r="J137" s="231">
        <f>ROUND(I137*H137,2)</f>
        <v>0</v>
      </c>
      <c r="K137" s="227" t="s">
        <v>28</v>
      </c>
      <c r="L137" s="232"/>
      <c r="M137" s="233" t="s">
        <v>28</v>
      </c>
      <c r="N137" s="234" t="s">
        <v>47</v>
      </c>
      <c r="O137" s="65"/>
      <c r="P137" s="183">
        <f>O137*H137</f>
        <v>0</v>
      </c>
      <c r="Q137" s="183">
        <v>2.7999999999999998E-4</v>
      </c>
      <c r="R137" s="183">
        <f>Q137*H137</f>
        <v>1.7051999999999998E-2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214</v>
      </c>
      <c r="AT137" s="185" t="s">
        <v>228</v>
      </c>
      <c r="AU137" s="185" t="s">
        <v>87</v>
      </c>
      <c r="AY137" s="18" t="s">
        <v>162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84</v>
      </c>
      <c r="BK137" s="186">
        <f>ROUND(I137*H137,2)</f>
        <v>0</v>
      </c>
      <c r="BL137" s="18" t="s">
        <v>169</v>
      </c>
      <c r="BM137" s="185" t="s">
        <v>1884</v>
      </c>
    </row>
    <row r="138" spans="1:65" s="13" customFormat="1" ht="10.199999999999999">
      <c r="B138" s="192"/>
      <c r="C138" s="193"/>
      <c r="D138" s="194" t="s">
        <v>173</v>
      </c>
      <c r="E138" s="195" t="s">
        <v>28</v>
      </c>
      <c r="F138" s="196" t="s">
        <v>1885</v>
      </c>
      <c r="G138" s="193"/>
      <c r="H138" s="197">
        <v>60.9</v>
      </c>
      <c r="I138" s="198"/>
      <c r="J138" s="193"/>
      <c r="K138" s="193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173</v>
      </c>
      <c r="AU138" s="203" t="s">
        <v>87</v>
      </c>
      <c r="AV138" s="13" t="s">
        <v>87</v>
      </c>
      <c r="AW138" s="13" t="s">
        <v>36</v>
      </c>
      <c r="AX138" s="13" t="s">
        <v>84</v>
      </c>
      <c r="AY138" s="203" t="s">
        <v>162</v>
      </c>
    </row>
    <row r="139" spans="1:65" s="2" customFormat="1" ht="40.200000000000003" customHeight="1">
      <c r="A139" s="35"/>
      <c r="B139" s="36"/>
      <c r="C139" s="174" t="s">
        <v>252</v>
      </c>
      <c r="D139" s="174" t="s">
        <v>164</v>
      </c>
      <c r="E139" s="175" t="s">
        <v>1886</v>
      </c>
      <c r="F139" s="176" t="s">
        <v>1887</v>
      </c>
      <c r="G139" s="177" t="s">
        <v>255</v>
      </c>
      <c r="H139" s="178">
        <v>47</v>
      </c>
      <c r="I139" s="179"/>
      <c r="J139" s="180">
        <f>ROUND(I139*H139,2)</f>
        <v>0</v>
      </c>
      <c r="K139" s="176" t="s">
        <v>168</v>
      </c>
      <c r="L139" s="40"/>
      <c r="M139" s="181" t="s">
        <v>28</v>
      </c>
      <c r="N139" s="182" t="s">
        <v>47</v>
      </c>
      <c r="O139" s="65"/>
      <c r="P139" s="183">
        <f>O139*H139</f>
        <v>0</v>
      </c>
      <c r="Q139" s="183">
        <v>1.235E-2</v>
      </c>
      <c r="R139" s="183">
        <f>Q139*H139</f>
        <v>0.58045000000000002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169</v>
      </c>
      <c r="AT139" s="185" t="s">
        <v>164</v>
      </c>
      <c r="AU139" s="185" t="s">
        <v>87</v>
      </c>
      <c r="AY139" s="18" t="s">
        <v>162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84</v>
      </c>
      <c r="BK139" s="186">
        <f>ROUND(I139*H139,2)</f>
        <v>0</v>
      </c>
      <c r="BL139" s="18" t="s">
        <v>169</v>
      </c>
      <c r="BM139" s="185" t="s">
        <v>1888</v>
      </c>
    </row>
    <row r="140" spans="1:65" s="2" customFormat="1" ht="10.199999999999999">
      <c r="A140" s="35"/>
      <c r="B140" s="36"/>
      <c r="C140" s="37"/>
      <c r="D140" s="187" t="s">
        <v>171</v>
      </c>
      <c r="E140" s="37"/>
      <c r="F140" s="188" t="s">
        <v>1889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171</v>
      </c>
      <c r="AU140" s="18" t="s">
        <v>87</v>
      </c>
    </row>
    <row r="141" spans="1:65" s="13" customFormat="1" ht="10.199999999999999">
      <c r="B141" s="192"/>
      <c r="C141" s="193"/>
      <c r="D141" s="194" t="s">
        <v>173</v>
      </c>
      <c r="E141" s="195" t="s">
        <v>28</v>
      </c>
      <c r="F141" s="196" t="s">
        <v>858</v>
      </c>
      <c r="G141" s="193"/>
      <c r="H141" s="197">
        <v>47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173</v>
      </c>
      <c r="AU141" s="203" t="s">
        <v>87</v>
      </c>
      <c r="AV141" s="13" t="s">
        <v>87</v>
      </c>
      <c r="AW141" s="13" t="s">
        <v>36</v>
      </c>
      <c r="AX141" s="13" t="s">
        <v>84</v>
      </c>
      <c r="AY141" s="203" t="s">
        <v>162</v>
      </c>
    </row>
    <row r="142" spans="1:65" s="2" customFormat="1" ht="22.2" customHeight="1">
      <c r="A142" s="35"/>
      <c r="B142" s="36"/>
      <c r="C142" s="174" t="s">
        <v>8</v>
      </c>
      <c r="D142" s="174" t="s">
        <v>164</v>
      </c>
      <c r="E142" s="175" t="s">
        <v>1890</v>
      </c>
      <c r="F142" s="176" t="s">
        <v>1891</v>
      </c>
      <c r="G142" s="177" t="s">
        <v>225</v>
      </c>
      <c r="H142" s="178">
        <v>1</v>
      </c>
      <c r="I142" s="179"/>
      <c r="J142" s="180">
        <f>ROUND(I142*H142,2)</f>
        <v>0</v>
      </c>
      <c r="K142" s="176" t="s">
        <v>168</v>
      </c>
      <c r="L142" s="40"/>
      <c r="M142" s="181" t="s">
        <v>28</v>
      </c>
      <c r="N142" s="182" t="s">
        <v>47</v>
      </c>
      <c r="O142" s="65"/>
      <c r="P142" s="183">
        <f>O142*H142</f>
        <v>0</v>
      </c>
      <c r="Q142" s="183">
        <v>1.2E-4</v>
      </c>
      <c r="R142" s="183">
        <f>Q142*H142</f>
        <v>1.2E-4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169</v>
      </c>
      <c r="AT142" s="185" t="s">
        <v>164</v>
      </c>
      <c r="AU142" s="185" t="s">
        <v>87</v>
      </c>
      <c r="AY142" s="18" t="s">
        <v>162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84</v>
      </c>
      <c r="BK142" s="186">
        <f>ROUND(I142*H142,2)</f>
        <v>0</v>
      </c>
      <c r="BL142" s="18" t="s">
        <v>169</v>
      </c>
      <c r="BM142" s="185" t="s">
        <v>1892</v>
      </c>
    </row>
    <row r="143" spans="1:65" s="2" customFormat="1" ht="10.199999999999999">
      <c r="A143" s="35"/>
      <c r="B143" s="36"/>
      <c r="C143" s="37"/>
      <c r="D143" s="187" t="s">
        <v>171</v>
      </c>
      <c r="E143" s="37"/>
      <c r="F143" s="188" t="s">
        <v>1893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171</v>
      </c>
      <c r="AU143" s="18" t="s">
        <v>87</v>
      </c>
    </row>
    <row r="144" spans="1:65" s="13" customFormat="1" ht="10.199999999999999">
      <c r="B144" s="192"/>
      <c r="C144" s="193"/>
      <c r="D144" s="194" t="s">
        <v>173</v>
      </c>
      <c r="E144" s="195" t="s">
        <v>28</v>
      </c>
      <c r="F144" s="196" t="s">
        <v>84</v>
      </c>
      <c r="G144" s="193"/>
      <c r="H144" s="197">
        <v>1</v>
      </c>
      <c r="I144" s="198"/>
      <c r="J144" s="193"/>
      <c r="K144" s="193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173</v>
      </c>
      <c r="AU144" s="203" t="s">
        <v>87</v>
      </c>
      <c r="AV144" s="13" t="s">
        <v>87</v>
      </c>
      <c r="AW144" s="13" t="s">
        <v>36</v>
      </c>
      <c r="AX144" s="13" t="s">
        <v>84</v>
      </c>
      <c r="AY144" s="203" t="s">
        <v>162</v>
      </c>
    </row>
    <row r="145" spans="1:65" s="2" customFormat="1" ht="14.4" customHeight="1">
      <c r="A145" s="35"/>
      <c r="B145" s="36"/>
      <c r="C145" s="225" t="s">
        <v>263</v>
      </c>
      <c r="D145" s="225" t="s">
        <v>228</v>
      </c>
      <c r="E145" s="226" t="s">
        <v>1894</v>
      </c>
      <c r="F145" s="227" t="s">
        <v>1895</v>
      </c>
      <c r="G145" s="228" t="s">
        <v>225</v>
      </c>
      <c r="H145" s="229">
        <v>1</v>
      </c>
      <c r="I145" s="230"/>
      <c r="J145" s="231">
        <f>ROUND(I145*H145,2)</f>
        <v>0</v>
      </c>
      <c r="K145" s="227" t="s">
        <v>28</v>
      </c>
      <c r="L145" s="232"/>
      <c r="M145" s="233" t="s">
        <v>28</v>
      </c>
      <c r="N145" s="234" t="s">
        <v>47</v>
      </c>
      <c r="O145" s="65"/>
      <c r="P145" s="183">
        <f>O145*H145</f>
        <v>0</v>
      </c>
      <c r="Q145" s="183">
        <v>1.0200000000000001E-2</v>
      </c>
      <c r="R145" s="183">
        <f>Q145*H145</f>
        <v>1.0200000000000001E-2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214</v>
      </c>
      <c r="AT145" s="185" t="s">
        <v>228</v>
      </c>
      <c r="AU145" s="185" t="s">
        <v>87</v>
      </c>
      <c r="AY145" s="18" t="s">
        <v>162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84</v>
      </c>
      <c r="BK145" s="186">
        <f>ROUND(I145*H145,2)</f>
        <v>0</v>
      </c>
      <c r="BL145" s="18" t="s">
        <v>169</v>
      </c>
      <c r="BM145" s="185" t="s">
        <v>1896</v>
      </c>
    </row>
    <row r="146" spans="1:65" s="13" customFormat="1" ht="10.199999999999999">
      <c r="B146" s="192"/>
      <c r="C146" s="193"/>
      <c r="D146" s="194" t="s">
        <v>173</v>
      </c>
      <c r="E146" s="195" t="s">
        <v>28</v>
      </c>
      <c r="F146" s="196" t="s">
        <v>84</v>
      </c>
      <c r="G146" s="193"/>
      <c r="H146" s="197">
        <v>1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173</v>
      </c>
      <c r="AU146" s="203" t="s">
        <v>87</v>
      </c>
      <c r="AV146" s="13" t="s">
        <v>87</v>
      </c>
      <c r="AW146" s="13" t="s">
        <v>36</v>
      </c>
      <c r="AX146" s="13" t="s">
        <v>84</v>
      </c>
      <c r="AY146" s="203" t="s">
        <v>162</v>
      </c>
    </row>
    <row r="147" spans="1:65" s="2" customFormat="1" ht="40.200000000000003" customHeight="1">
      <c r="A147" s="35"/>
      <c r="B147" s="36"/>
      <c r="C147" s="174" t="s">
        <v>267</v>
      </c>
      <c r="D147" s="174" t="s">
        <v>164</v>
      </c>
      <c r="E147" s="175" t="s">
        <v>1897</v>
      </c>
      <c r="F147" s="176" t="s">
        <v>1898</v>
      </c>
      <c r="G147" s="177" t="s">
        <v>225</v>
      </c>
      <c r="H147" s="178">
        <v>1</v>
      </c>
      <c r="I147" s="179"/>
      <c r="J147" s="180">
        <f>ROUND(I147*H147,2)</f>
        <v>0</v>
      </c>
      <c r="K147" s="176" t="s">
        <v>168</v>
      </c>
      <c r="L147" s="40"/>
      <c r="M147" s="181" t="s">
        <v>28</v>
      </c>
      <c r="N147" s="182" t="s">
        <v>47</v>
      </c>
      <c r="O147" s="65"/>
      <c r="P147" s="183">
        <f>O147*H147</f>
        <v>0</v>
      </c>
      <c r="Q147" s="183">
        <v>7.2000000000000005E-4</v>
      </c>
      <c r="R147" s="183">
        <f>Q147*H147</f>
        <v>7.2000000000000005E-4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169</v>
      </c>
      <c r="AT147" s="185" t="s">
        <v>164</v>
      </c>
      <c r="AU147" s="185" t="s">
        <v>87</v>
      </c>
      <c r="AY147" s="18" t="s">
        <v>162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84</v>
      </c>
      <c r="BK147" s="186">
        <f>ROUND(I147*H147,2)</f>
        <v>0</v>
      </c>
      <c r="BL147" s="18" t="s">
        <v>169</v>
      </c>
      <c r="BM147" s="185" t="s">
        <v>1899</v>
      </c>
    </row>
    <row r="148" spans="1:65" s="2" customFormat="1" ht="10.199999999999999">
      <c r="A148" s="35"/>
      <c r="B148" s="36"/>
      <c r="C148" s="37"/>
      <c r="D148" s="187" t="s">
        <v>171</v>
      </c>
      <c r="E148" s="37"/>
      <c r="F148" s="188" t="s">
        <v>1900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171</v>
      </c>
      <c r="AU148" s="18" t="s">
        <v>87</v>
      </c>
    </row>
    <row r="149" spans="1:65" s="13" customFormat="1" ht="10.199999999999999">
      <c r="B149" s="192"/>
      <c r="C149" s="193"/>
      <c r="D149" s="194" t="s">
        <v>173</v>
      </c>
      <c r="E149" s="195" t="s">
        <v>28</v>
      </c>
      <c r="F149" s="196" t="s">
        <v>84</v>
      </c>
      <c r="G149" s="193"/>
      <c r="H149" s="197">
        <v>1</v>
      </c>
      <c r="I149" s="198"/>
      <c r="J149" s="193"/>
      <c r="K149" s="193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173</v>
      </c>
      <c r="AU149" s="203" t="s">
        <v>87</v>
      </c>
      <c r="AV149" s="13" t="s">
        <v>87</v>
      </c>
      <c r="AW149" s="13" t="s">
        <v>36</v>
      </c>
      <c r="AX149" s="13" t="s">
        <v>84</v>
      </c>
      <c r="AY149" s="203" t="s">
        <v>162</v>
      </c>
    </row>
    <row r="150" spans="1:65" s="2" customFormat="1" ht="22.2" customHeight="1">
      <c r="A150" s="35"/>
      <c r="B150" s="36"/>
      <c r="C150" s="225" t="s">
        <v>272</v>
      </c>
      <c r="D150" s="225" t="s">
        <v>228</v>
      </c>
      <c r="E150" s="226" t="s">
        <v>1901</v>
      </c>
      <c r="F150" s="227" t="s">
        <v>1902</v>
      </c>
      <c r="G150" s="228" t="s">
        <v>225</v>
      </c>
      <c r="H150" s="229">
        <v>1</v>
      </c>
      <c r="I150" s="230"/>
      <c r="J150" s="231">
        <f>ROUND(I150*H150,2)</f>
        <v>0</v>
      </c>
      <c r="K150" s="227" t="s">
        <v>168</v>
      </c>
      <c r="L150" s="232"/>
      <c r="M150" s="233" t="s">
        <v>28</v>
      </c>
      <c r="N150" s="234" t="s">
        <v>47</v>
      </c>
      <c r="O150" s="65"/>
      <c r="P150" s="183">
        <f>O150*H150</f>
        <v>0</v>
      </c>
      <c r="Q150" s="183">
        <v>1.0999999999999999E-2</v>
      </c>
      <c r="R150" s="183">
        <f>Q150*H150</f>
        <v>1.0999999999999999E-2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214</v>
      </c>
      <c r="AT150" s="185" t="s">
        <v>228</v>
      </c>
      <c r="AU150" s="185" t="s">
        <v>87</v>
      </c>
      <c r="AY150" s="18" t="s">
        <v>162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84</v>
      </c>
      <c r="BK150" s="186">
        <f>ROUND(I150*H150,2)</f>
        <v>0</v>
      </c>
      <c r="BL150" s="18" t="s">
        <v>169</v>
      </c>
      <c r="BM150" s="185" t="s">
        <v>1903</v>
      </c>
    </row>
    <row r="151" spans="1:65" s="13" customFormat="1" ht="10.199999999999999">
      <c r="B151" s="192"/>
      <c r="C151" s="193"/>
      <c r="D151" s="194" t="s">
        <v>173</v>
      </c>
      <c r="E151" s="195" t="s">
        <v>28</v>
      </c>
      <c r="F151" s="196" t="s">
        <v>84</v>
      </c>
      <c r="G151" s="193"/>
      <c r="H151" s="197">
        <v>1</v>
      </c>
      <c r="I151" s="198"/>
      <c r="J151" s="193"/>
      <c r="K151" s="193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173</v>
      </c>
      <c r="AU151" s="203" t="s">
        <v>87</v>
      </c>
      <c r="AV151" s="13" t="s">
        <v>87</v>
      </c>
      <c r="AW151" s="13" t="s">
        <v>36</v>
      </c>
      <c r="AX151" s="13" t="s">
        <v>84</v>
      </c>
      <c r="AY151" s="203" t="s">
        <v>162</v>
      </c>
    </row>
    <row r="152" spans="1:65" s="2" customFormat="1" ht="19.8" customHeight="1">
      <c r="A152" s="35"/>
      <c r="B152" s="36"/>
      <c r="C152" s="225" t="s">
        <v>276</v>
      </c>
      <c r="D152" s="225" t="s">
        <v>228</v>
      </c>
      <c r="E152" s="226" t="s">
        <v>1904</v>
      </c>
      <c r="F152" s="227" t="s">
        <v>1905</v>
      </c>
      <c r="G152" s="228" t="s">
        <v>225</v>
      </c>
      <c r="H152" s="229">
        <v>1</v>
      </c>
      <c r="I152" s="230"/>
      <c r="J152" s="231">
        <f>ROUND(I152*H152,2)</f>
        <v>0</v>
      </c>
      <c r="K152" s="227" t="s">
        <v>168</v>
      </c>
      <c r="L152" s="232"/>
      <c r="M152" s="233" t="s">
        <v>28</v>
      </c>
      <c r="N152" s="234" t="s">
        <v>47</v>
      </c>
      <c r="O152" s="65"/>
      <c r="P152" s="183">
        <f>O152*H152</f>
        <v>0</v>
      </c>
      <c r="Q152" s="183">
        <v>3.5000000000000001E-3</v>
      </c>
      <c r="R152" s="183">
        <f>Q152*H152</f>
        <v>3.5000000000000001E-3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214</v>
      </c>
      <c r="AT152" s="185" t="s">
        <v>228</v>
      </c>
      <c r="AU152" s="185" t="s">
        <v>87</v>
      </c>
      <c r="AY152" s="18" t="s">
        <v>162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84</v>
      </c>
      <c r="BK152" s="186">
        <f>ROUND(I152*H152,2)</f>
        <v>0</v>
      </c>
      <c r="BL152" s="18" t="s">
        <v>169</v>
      </c>
      <c r="BM152" s="185" t="s">
        <v>1906</v>
      </c>
    </row>
    <row r="153" spans="1:65" s="13" customFormat="1" ht="10.199999999999999">
      <c r="B153" s="192"/>
      <c r="C153" s="193"/>
      <c r="D153" s="194" t="s">
        <v>173</v>
      </c>
      <c r="E153" s="195" t="s">
        <v>28</v>
      </c>
      <c r="F153" s="196" t="s">
        <v>84</v>
      </c>
      <c r="G153" s="193"/>
      <c r="H153" s="197">
        <v>1</v>
      </c>
      <c r="I153" s="198"/>
      <c r="J153" s="193"/>
      <c r="K153" s="193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173</v>
      </c>
      <c r="AU153" s="203" t="s">
        <v>87</v>
      </c>
      <c r="AV153" s="13" t="s">
        <v>87</v>
      </c>
      <c r="AW153" s="13" t="s">
        <v>36</v>
      </c>
      <c r="AX153" s="13" t="s">
        <v>84</v>
      </c>
      <c r="AY153" s="203" t="s">
        <v>162</v>
      </c>
    </row>
    <row r="154" spans="1:65" s="2" customFormat="1" ht="40.200000000000003" customHeight="1">
      <c r="A154" s="35"/>
      <c r="B154" s="36"/>
      <c r="C154" s="174" t="s">
        <v>283</v>
      </c>
      <c r="D154" s="174" t="s">
        <v>164</v>
      </c>
      <c r="E154" s="175" t="s">
        <v>1907</v>
      </c>
      <c r="F154" s="176" t="s">
        <v>1908</v>
      </c>
      <c r="G154" s="177" t="s">
        <v>225</v>
      </c>
      <c r="H154" s="178">
        <v>1</v>
      </c>
      <c r="I154" s="179"/>
      <c r="J154" s="180">
        <f>ROUND(I154*H154,2)</f>
        <v>0</v>
      </c>
      <c r="K154" s="176" t="s">
        <v>168</v>
      </c>
      <c r="L154" s="40"/>
      <c r="M154" s="181" t="s">
        <v>28</v>
      </c>
      <c r="N154" s="182" t="s">
        <v>47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169</v>
      </c>
      <c r="AT154" s="185" t="s">
        <v>164</v>
      </c>
      <c r="AU154" s="185" t="s">
        <v>87</v>
      </c>
      <c r="AY154" s="18" t="s">
        <v>162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84</v>
      </c>
      <c r="BK154" s="186">
        <f>ROUND(I154*H154,2)</f>
        <v>0</v>
      </c>
      <c r="BL154" s="18" t="s">
        <v>169</v>
      </c>
      <c r="BM154" s="185" t="s">
        <v>1909</v>
      </c>
    </row>
    <row r="155" spans="1:65" s="2" customFormat="1" ht="10.199999999999999">
      <c r="A155" s="35"/>
      <c r="B155" s="36"/>
      <c r="C155" s="37"/>
      <c r="D155" s="187" t="s">
        <v>171</v>
      </c>
      <c r="E155" s="37"/>
      <c r="F155" s="188" t="s">
        <v>1910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171</v>
      </c>
      <c r="AU155" s="18" t="s">
        <v>87</v>
      </c>
    </row>
    <row r="156" spans="1:65" s="13" customFormat="1" ht="10.199999999999999">
      <c r="B156" s="192"/>
      <c r="C156" s="193"/>
      <c r="D156" s="194" t="s">
        <v>173</v>
      </c>
      <c r="E156" s="195" t="s">
        <v>28</v>
      </c>
      <c r="F156" s="196" t="s">
        <v>84</v>
      </c>
      <c r="G156" s="193"/>
      <c r="H156" s="197">
        <v>1</v>
      </c>
      <c r="I156" s="198"/>
      <c r="J156" s="193"/>
      <c r="K156" s="193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173</v>
      </c>
      <c r="AU156" s="203" t="s">
        <v>87</v>
      </c>
      <c r="AV156" s="13" t="s">
        <v>87</v>
      </c>
      <c r="AW156" s="13" t="s">
        <v>36</v>
      </c>
      <c r="AX156" s="13" t="s">
        <v>84</v>
      </c>
      <c r="AY156" s="203" t="s">
        <v>162</v>
      </c>
    </row>
    <row r="157" spans="1:65" s="2" customFormat="1" ht="30" customHeight="1">
      <c r="A157" s="35"/>
      <c r="B157" s="36"/>
      <c r="C157" s="225" t="s">
        <v>7</v>
      </c>
      <c r="D157" s="225" t="s">
        <v>228</v>
      </c>
      <c r="E157" s="226" t="s">
        <v>1911</v>
      </c>
      <c r="F157" s="227" t="s">
        <v>1912</v>
      </c>
      <c r="G157" s="228" t="s">
        <v>225</v>
      </c>
      <c r="H157" s="229">
        <v>1</v>
      </c>
      <c r="I157" s="230"/>
      <c r="J157" s="231">
        <f>ROUND(I157*H157,2)</f>
        <v>0</v>
      </c>
      <c r="K157" s="227" t="s">
        <v>168</v>
      </c>
      <c r="L157" s="232"/>
      <c r="M157" s="233" t="s">
        <v>28</v>
      </c>
      <c r="N157" s="234" t="s">
        <v>47</v>
      </c>
      <c r="O157" s="65"/>
      <c r="P157" s="183">
        <f>O157*H157</f>
        <v>0</v>
      </c>
      <c r="Q157" s="183">
        <v>2.0999999999999999E-3</v>
      </c>
      <c r="R157" s="183">
        <f>Q157*H157</f>
        <v>2.0999999999999999E-3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214</v>
      </c>
      <c r="AT157" s="185" t="s">
        <v>228</v>
      </c>
      <c r="AU157" s="185" t="s">
        <v>87</v>
      </c>
      <c r="AY157" s="18" t="s">
        <v>162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84</v>
      </c>
      <c r="BK157" s="186">
        <f>ROUND(I157*H157,2)</f>
        <v>0</v>
      </c>
      <c r="BL157" s="18" t="s">
        <v>169</v>
      </c>
      <c r="BM157" s="185" t="s">
        <v>1913</v>
      </c>
    </row>
    <row r="158" spans="1:65" s="13" customFormat="1" ht="10.199999999999999">
      <c r="B158" s="192"/>
      <c r="C158" s="193"/>
      <c r="D158" s="194" t="s">
        <v>173</v>
      </c>
      <c r="E158" s="195" t="s">
        <v>28</v>
      </c>
      <c r="F158" s="196" t="s">
        <v>84</v>
      </c>
      <c r="G158" s="193"/>
      <c r="H158" s="197">
        <v>1</v>
      </c>
      <c r="I158" s="198"/>
      <c r="J158" s="193"/>
      <c r="K158" s="193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173</v>
      </c>
      <c r="AU158" s="203" t="s">
        <v>87</v>
      </c>
      <c r="AV158" s="13" t="s">
        <v>87</v>
      </c>
      <c r="AW158" s="13" t="s">
        <v>36</v>
      </c>
      <c r="AX158" s="13" t="s">
        <v>84</v>
      </c>
      <c r="AY158" s="203" t="s">
        <v>162</v>
      </c>
    </row>
    <row r="159" spans="1:65" s="2" customFormat="1" ht="14.4" customHeight="1">
      <c r="A159" s="35"/>
      <c r="B159" s="36"/>
      <c r="C159" s="174" t="s">
        <v>290</v>
      </c>
      <c r="D159" s="174" t="s">
        <v>164</v>
      </c>
      <c r="E159" s="175" t="s">
        <v>1914</v>
      </c>
      <c r="F159" s="176" t="s">
        <v>1915</v>
      </c>
      <c r="G159" s="177" t="s">
        <v>255</v>
      </c>
      <c r="H159" s="178">
        <v>60</v>
      </c>
      <c r="I159" s="179"/>
      <c r="J159" s="180">
        <f>ROUND(I159*H159,2)</f>
        <v>0</v>
      </c>
      <c r="K159" s="176" t="s">
        <v>168</v>
      </c>
      <c r="L159" s="40"/>
      <c r="M159" s="181" t="s">
        <v>28</v>
      </c>
      <c r="N159" s="182" t="s">
        <v>47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169</v>
      </c>
      <c r="AT159" s="185" t="s">
        <v>164</v>
      </c>
      <c r="AU159" s="185" t="s">
        <v>87</v>
      </c>
      <c r="AY159" s="18" t="s">
        <v>162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84</v>
      </c>
      <c r="BK159" s="186">
        <f>ROUND(I159*H159,2)</f>
        <v>0</v>
      </c>
      <c r="BL159" s="18" t="s">
        <v>169</v>
      </c>
      <c r="BM159" s="185" t="s">
        <v>1916</v>
      </c>
    </row>
    <row r="160" spans="1:65" s="2" customFormat="1" ht="10.199999999999999">
      <c r="A160" s="35"/>
      <c r="B160" s="36"/>
      <c r="C160" s="37"/>
      <c r="D160" s="187" t="s">
        <v>171</v>
      </c>
      <c r="E160" s="37"/>
      <c r="F160" s="188" t="s">
        <v>1917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171</v>
      </c>
      <c r="AU160" s="18" t="s">
        <v>87</v>
      </c>
    </row>
    <row r="161" spans="1:65" s="13" customFormat="1" ht="10.199999999999999">
      <c r="B161" s="192"/>
      <c r="C161" s="193"/>
      <c r="D161" s="194" t="s">
        <v>173</v>
      </c>
      <c r="E161" s="195" t="s">
        <v>28</v>
      </c>
      <c r="F161" s="196" t="s">
        <v>938</v>
      </c>
      <c r="G161" s="193"/>
      <c r="H161" s="197">
        <v>60</v>
      </c>
      <c r="I161" s="198"/>
      <c r="J161" s="193"/>
      <c r="K161" s="193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173</v>
      </c>
      <c r="AU161" s="203" t="s">
        <v>87</v>
      </c>
      <c r="AV161" s="13" t="s">
        <v>87</v>
      </c>
      <c r="AW161" s="13" t="s">
        <v>36</v>
      </c>
      <c r="AX161" s="13" t="s">
        <v>84</v>
      </c>
      <c r="AY161" s="203" t="s">
        <v>162</v>
      </c>
    </row>
    <row r="162" spans="1:65" s="2" customFormat="1" ht="19.8" customHeight="1">
      <c r="A162" s="35"/>
      <c r="B162" s="36"/>
      <c r="C162" s="174" t="s">
        <v>295</v>
      </c>
      <c r="D162" s="174" t="s">
        <v>164</v>
      </c>
      <c r="E162" s="175" t="s">
        <v>1918</v>
      </c>
      <c r="F162" s="176" t="s">
        <v>1919</v>
      </c>
      <c r="G162" s="177" t="s">
        <v>255</v>
      </c>
      <c r="H162" s="178">
        <v>47</v>
      </c>
      <c r="I162" s="179"/>
      <c r="J162" s="180">
        <f>ROUND(I162*H162,2)</f>
        <v>0</v>
      </c>
      <c r="K162" s="176" t="s">
        <v>168</v>
      </c>
      <c r="L162" s="40"/>
      <c r="M162" s="181" t="s">
        <v>28</v>
      </c>
      <c r="N162" s="182" t="s">
        <v>47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169</v>
      </c>
      <c r="AT162" s="185" t="s">
        <v>164</v>
      </c>
      <c r="AU162" s="185" t="s">
        <v>87</v>
      </c>
      <c r="AY162" s="18" t="s">
        <v>162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84</v>
      </c>
      <c r="BK162" s="186">
        <f>ROUND(I162*H162,2)</f>
        <v>0</v>
      </c>
      <c r="BL162" s="18" t="s">
        <v>169</v>
      </c>
      <c r="BM162" s="185" t="s">
        <v>1920</v>
      </c>
    </row>
    <row r="163" spans="1:65" s="2" customFormat="1" ht="10.199999999999999">
      <c r="A163" s="35"/>
      <c r="B163" s="36"/>
      <c r="C163" s="37"/>
      <c r="D163" s="187" t="s">
        <v>171</v>
      </c>
      <c r="E163" s="37"/>
      <c r="F163" s="188" t="s">
        <v>1921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171</v>
      </c>
      <c r="AU163" s="18" t="s">
        <v>87</v>
      </c>
    </row>
    <row r="164" spans="1:65" s="13" customFormat="1" ht="10.199999999999999">
      <c r="B164" s="192"/>
      <c r="C164" s="193"/>
      <c r="D164" s="194" t="s">
        <v>173</v>
      </c>
      <c r="E164" s="195" t="s">
        <v>28</v>
      </c>
      <c r="F164" s="196" t="s">
        <v>858</v>
      </c>
      <c r="G164" s="193"/>
      <c r="H164" s="197">
        <v>47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173</v>
      </c>
      <c r="AU164" s="203" t="s">
        <v>87</v>
      </c>
      <c r="AV164" s="13" t="s">
        <v>87</v>
      </c>
      <c r="AW164" s="13" t="s">
        <v>36</v>
      </c>
      <c r="AX164" s="13" t="s">
        <v>84</v>
      </c>
      <c r="AY164" s="203" t="s">
        <v>162</v>
      </c>
    </row>
    <row r="165" spans="1:65" s="2" customFormat="1" ht="40.200000000000003" customHeight="1">
      <c r="A165" s="35"/>
      <c r="B165" s="36"/>
      <c r="C165" s="174" t="s">
        <v>299</v>
      </c>
      <c r="D165" s="174" t="s">
        <v>164</v>
      </c>
      <c r="E165" s="175" t="s">
        <v>1922</v>
      </c>
      <c r="F165" s="176" t="s">
        <v>1923</v>
      </c>
      <c r="G165" s="177" t="s">
        <v>225</v>
      </c>
      <c r="H165" s="178">
        <v>1</v>
      </c>
      <c r="I165" s="179"/>
      <c r="J165" s="180">
        <f>ROUND(I165*H165,2)</f>
        <v>0</v>
      </c>
      <c r="K165" s="176" t="s">
        <v>168</v>
      </c>
      <c r="L165" s="40"/>
      <c r="M165" s="181" t="s">
        <v>28</v>
      </c>
      <c r="N165" s="182" t="s">
        <v>47</v>
      </c>
      <c r="O165" s="65"/>
      <c r="P165" s="183">
        <f>O165*H165</f>
        <v>0</v>
      </c>
      <c r="Q165" s="183">
        <v>0.43786000000000003</v>
      </c>
      <c r="R165" s="183">
        <f>Q165*H165</f>
        <v>0.43786000000000003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169</v>
      </c>
      <c r="AT165" s="185" t="s">
        <v>164</v>
      </c>
      <c r="AU165" s="185" t="s">
        <v>87</v>
      </c>
      <c r="AY165" s="18" t="s">
        <v>162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84</v>
      </c>
      <c r="BK165" s="186">
        <f>ROUND(I165*H165,2)</f>
        <v>0</v>
      </c>
      <c r="BL165" s="18" t="s">
        <v>169</v>
      </c>
      <c r="BM165" s="185" t="s">
        <v>1924</v>
      </c>
    </row>
    <row r="166" spans="1:65" s="2" customFormat="1" ht="10.199999999999999">
      <c r="A166" s="35"/>
      <c r="B166" s="36"/>
      <c r="C166" s="37"/>
      <c r="D166" s="187" t="s">
        <v>171</v>
      </c>
      <c r="E166" s="37"/>
      <c r="F166" s="188" t="s">
        <v>1925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171</v>
      </c>
      <c r="AU166" s="18" t="s">
        <v>87</v>
      </c>
    </row>
    <row r="167" spans="1:65" s="13" customFormat="1" ht="10.199999999999999">
      <c r="B167" s="192"/>
      <c r="C167" s="193"/>
      <c r="D167" s="194" t="s">
        <v>173</v>
      </c>
      <c r="E167" s="195" t="s">
        <v>28</v>
      </c>
      <c r="F167" s="196" t="s">
        <v>84</v>
      </c>
      <c r="G167" s="193"/>
      <c r="H167" s="197">
        <v>1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173</v>
      </c>
      <c r="AU167" s="203" t="s">
        <v>87</v>
      </c>
      <c r="AV167" s="13" t="s">
        <v>87</v>
      </c>
      <c r="AW167" s="13" t="s">
        <v>36</v>
      </c>
      <c r="AX167" s="13" t="s">
        <v>84</v>
      </c>
      <c r="AY167" s="203" t="s">
        <v>162</v>
      </c>
    </row>
    <row r="168" spans="1:65" s="2" customFormat="1" ht="14.4" customHeight="1">
      <c r="A168" s="35"/>
      <c r="B168" s="36"/>
      <c r="C168" s="225" t="s">
        <v>305</v>
      </c>
      <c r="D168" s="225" t="s">
        <v>228</v>
      </c>
      <c r="E168" s="226" t="s">
        <v>1926</v>
      </c>
      <c r="F168" s="227" t="s">
        <v>1927</v>
      </c>
      <c r="G168" s="228" t="s">
        <v>225</v>
      </c>
      <c r="H168" s="229">
        <v>1</v>
      </c>
      <c r="I168" s="230"/>
      <c r="J168" s="231">
        <f>ROUND(I168*H168,2)</f>
        <v>0</v>
      </c>
      <c r="K168" s="227" t="s">
        <v>168</v>
      </c>
      <c r="L168" s="232"/>
      <c r="M168" s="233" t="s">
        <v>28</v>
      </c>
      <c r="N168" s="234" t="s">
        <v>47</v>
      </c>
      <c r="O168" s="65"/>
      <c r="P168" s="183">
        <f>O168*H168</f>
        <v>0</v>
      </c>
      <c r="Q168" s="183">
        <v>8.4000000000000005E-2</v>
      </c>
      <c r="R168" s="183">
        <f>Q168*H168</f>
        <v>8.4000000000000005E-2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214</v>
      </c>
      <c r="AT168" s="185" t="s">
        <v>228</v>
      </c>
      <c r="AU168" s="185" t="s">
        <v>87</v>
      </c>
      <c r="AY168" s="18" t="s">
        <v>162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84</v>
      </c>
      <c r="BK168" s="186">
        <f>ROUND(I168*H168,2)</f>
        <v>0</v>
      </c>
      <c r="BL168" s="18" t="s">
        <v>169</v>
      </c>
      <c r="BM168" s="185" t="s">
        <v>1928</v>
      </c>
    </row>
    <row r="169" spans="1:65" s="13" customFormat="1" ht="10.199999999999999">
      <c r="B169" s="192"/>
      <c r="C169" s="193"/>
      <c r="D169" s="194" t="s">
        <v>173</v>
      </c>
      <c r="E169" s="195" t="s">
        <v>28</v>
      </c>
      <c r="F169" s="196" t="s">
        <v>84</v>
      </c>
      <c r="G169" s="193"/>
      <c r="H169" s="197">
        <v>1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173</v>
      </c>
      <c r="AU169" s="203" t="s">
        <v>87</v>
      </c>
      <c r="AV169" s="13" t="s">
        <v>87</v>
      </c>
      <c r="AW169" s="13" t="s">
        <v>36</v>
      </c>
      <c r="AX169" s="13" t="s">
        <v>84</v>
      </c>
      <c r="AY169" s="203" t="s">
        <v>162</v>
      </c>
    </row>
    <row r="170" spans="1:65" s="2" customFormat="1" ht="22.2" customHeight="1">
      <c r="A170" s="35"/>
      <c r="B170" s="36"/>
      <c r="C170" s="225" t="s">
        <v>314</v>
      </c>
      <c r="D170" s="225" t="s">
        <v>228</v>
      </c>
      <c r="E170" s="226" t="s">
        <v>1929</v>
      </c>
      <c r="F170" s="227" t="s">
        <v>1930</v>
      </c>
      <c r="G170" s="228" t="s">
        <v>225</v>
      </c>
      <c r="H170" s="229">
        <v>1</v>
      </c>
      <c r="I170" s="230"/>
      <c r="J170" s="231">
        <f>ROUND(I170*H170,2)</f>
        <v>0</v>
      </c>
      <c r="K170" s="227" t="s">
        <v>168</v>
      </c>
      <c r="L170" s="232"/>
      <c r="M170" s="233" t="s">
        <v>28</v>
      </c>
      <c r="N170" s="234" t="s">
        <v>47</v>
      </c>
      <c r="O170" s="65"/>
      <c r="P170" s="183">
        <f>O170*H170</f>
        <v>0</v>
      </c>
      <c r="Q170" s="183">
        <v>2.5000000000000001E-2</v>
      </c>
      <c r="R170" s="183">
        <f>Q170*H170</f>
        <v>2.5000000000000001E-2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214</v>
      </c>
      <c r="AT170" s="185" t="s">
        <v>228</v>
      </c>
      <c r="AU170" s="185" t="s">
        <v>87</v>
      </c>
      <c r="AY170" s="18" t="s">
        <v>162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84</v>
      </c>
      <c r="BK170" s="186">
        <f>ROUND(I170*H170,2)</f>
        <v>0</v>
      </c>
      <c r="BL170" s="18" t="s">
        <v>169</v>
      </c>
      <c r="BM170" s="185" t="s">
        <v>1931</v>
      </c>
    </row>
    <row r="171" spans="1:65" s="13" customFormat="1" ht="10.199999999999999">
      <c r="B171" s="192"/>
      <c r="C171" s="193"/>
      <c r="D171" s="194" t="s">
        <v>173</v>
      </c>
      <c r="E171" s="195" t="s">
        <v>28</v>
      </c>
      <c r="F171" s="196" t="s">
        <v>84</v>
      </c>
      <c r="G171" s="193"/>
      <c r="H171" s="197">
        <v>1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173</v>
      </c>
      <c r="AU171" s="203" t="s">
        <v>87</v>
      </c>
      <c r="AV171" s="13" t="s">
        <v>87</v>
      </c>
      <c r="AW171" s="13" t="s">
        <v>36</v>
      </c>
      <c r="AX171" s="13" t="s">
        <v>84</v>
      </c>
      <c r="AY171" s="203" t="s">
        <v>162</v>
      </c>
    </row>
    <row r="172" spans="1:65" s="2" customFormat="1" ht="14.4" customHeight="1">
      <c r="A172" s="35"/>
      <c r="B172" s="36"/>
      <c r="C172" s="225" t="s">
        <v>319</v>
      </c>
      <c r="D172" s="225" t="s">
        <v>228</v>
      </c>
      <c r="E172" s="226" t="s">
        <v>1932</v>
      </c>
      <c r="F172" s="227" t="s">
        <v>1933</v>
      </c>
      <c r="G172" s="228" t="s">
        <v>225</v>
      </c>
      <c r="H172" s="229">
        <v>1</v>
      </c>
      <c r="I172" s="230"/>
      <c r="J172" s="231">
        <f>ROUND(I172*H172,2)</f>
        <v>0</v>
      </c>
      <c r="K172" s="227" t="s">
        <v>168</v>
      </c>
      <c r="L172" s="232"/>
      <c r="M172" s="233" t="s">
        <v>28</v>
      </c>
      <c r="N172" s="234" t="s">
        <v>47</v>
      </c>
      <c r="O172" s="65"/>
      <c r="P172" s="183">
        <f>O172*H172</f>
        <v>0</v>
      </c>
      <c r="Q172" s="183">
        <v>5.0000000000000001E-4</v>
      </c>
      <c r="R172" s="183">
        <f>Q172*H172</f>
        <v>5.0000000000000001E-4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214</v>
      </c>
      <c r="AT172" s="185" t="s">
        <v>228</v>
      </c>
      <c r="AU172" s="185" t="s">
        <v>87</v>
      </c>
      <c r="AY172" s="18" t="s">
        <v>162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84</v>
      </c>
      <c r="BK172" s="186">
        <f>ROUND(I172*H172,2)</f>
        <v>0</v>
      </c>
      <c r="BL172" s="18" t="s">
        <v>169</v>
      </c>
      <c r="BM172" s="185" t="s">
        <v>1934</v>
      </c>
    </row>
    <row r="173" spans="1:65" s="13" customFormat="1" ht="10.199999999999999">
      <c r="B173" s="192"/>
      <c r="C173" s="193"/>
      <c r="D173" s="194" t="s">
        <v>173</v>
      </c>
      <c r="E173" s="195" t="s">
        <v>28</v>
      </c>
      <c r="F173" s="196" t="s">
        <v>84</v>
      </c>
      <c r="G173" s="193"/>
      <c r="H173" s="197">
        <v>1</v>
      </c>
      <c r="I173" s="198"/>
      <c r="J173" s="193"/>
      <c r="K173" s="193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173</v>
      </c>
      <c r="AU173" s="203" t="s">
        <v>87</v>
      </c>
      <c r="AV173" s="13" t="s">
        <v>87</v>
      </c>
      <c r="AW173" s="13" t="s">
        <v>36</v>
      </c>
      <c r="AX173" s="13" t="s">
        <v>84</v>
      </c>
      <c r="AY173" s="203" t="s">
        <v>162</v>
      </c>
    </row>
    <row r="174" spans="1:65" s="2" customFormat="1" ht="40.200000000000003" customHeight="1">
      <c r="A174" s="35"/>
      <c r="B174" s="36"/>
      <c r="C174" s="174" t="s">
        <v>324</v>
      </c>
      <c r="D174" s="174" t="s">
        <v>164</v>
      </c>
      <c r="E174" s="175" t="s">
        <v>1935</v>
      </c>
      <c r="F174" s="176" t="s">
        <v>1936</v>
      </c>
      <c r="G174" s="177" t="s">
        <v>225</v>
      </c>
      <c r="H174" s="178">
        <v>1</v>
      </c>
      <c r="I174" s="179"/>
      <c r="J174" s="180">
        <f>ROUND(I174*H174,2)</f>
        <v>0</v>
      </c>
      <c r="K174" s="176" t="s">
        <v>168</v>
      </c>
      <c r="L174" s="40"/>
      <c r="M174" s="181" t="s">
        <v>28</v>
      </c>
      <c r="N174" s="182" t="s">
        <v>47</v>
      </c>
      <c r="O174" s="65"/>
      <c r="P174" s="183">
        <f>O174*H174</f>
        <v>0</v>
      </c>
      <c r="Q174" s="183">
        <v>0.2838</v>
      </c>
      <c r="R174" s="183">
        <f>Q174*H174</f>
        <v>0.2838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169</v>
      </c>
      <c r="AT174" s="185" t="s">
        <v>164</v>
      </c>
      <c r="AU174" s="185" t="s">
        <v>87</v>
      </c>
      <c r="AY174" s="18" t="s">
        <v>162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84</v>
      </c>
      <c r="BK174" s="186">
        <f>ROUND(I174*H174,2)</f>
        <v>0</v>
      </c>
      <c r="BL174" s="18" t="s">
        <v>169</v>
      </c>
      <c r="BM174" s="185" t="s">
        <v>1937</v>
      </c>
    </row>
    <row r="175" spans="1:65" s="2" customFormat="1" ht="10.199999999999999">
      <c r="A175" s="35"/>
      <c r="B175" s="36"/>
      <c r="C175" s="37"/>
      <c r="D175" s="187" t="s">
        <v>171</v>
      </c>
      <c r="E175" s="37"/>
      <c r="F175" s="188" t="s">
        <v>1938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171</v>
      </c>
      <c r="AU175" s="18" t="s">
        <v>87</v>
      </c>
    </row>
    <row r="176" spans="1:65" s="13" customFormat="1" ht="10.199999999999999">
      <c r="B176" s="192"/>
      <c r="C176" s="193"/>
      <c r="D176" s="194" t="s">
        <v>173</v>
      </c>
      <c r="E176" s="195" t="s">
        <v>28</v>
      </c>
      <c r="F176" s="196" t="s">
        <v>84</v>
      </c>
      <c r="G176" s="193"/>
      <c r="H176" s="197">
        <v>1</v>
      </c>
      <c r="I176" s="198"/>
      <c r="J176" s="193"/>
      <c r="K176" s="193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173</v>
      </c>
      <c r="AU176" s="203" t="s">
        <v>87</v>
      </c>
      <c r="AV176" s="13" t="s">
        <v>87</v>
      </c>
      <c r="AW176" s="13" t="s">
        <v>36</v>
      </c>
      <c r="AX176" s="13" t="s">
        <v>84</v>
      </c>
      <c r="AY176" s="203" t="s">
        <v>162</v>
      </c>
    </row>
    <row r="177" spans="1:65" s="2" customFormat="1" ht="14.4" customHeight="1">
      <c r="A177" s="35"/>
      <c r="B177" s="36"/>
      <c r="C177" s="174" t="s">
        <v>332</v>
      </c>
      <c r="D177" s="174" t="s">
        <v>164</v>
      </c>
      <c r="E177" s="175" t="s">
        <v>1939</v>
      </c>
      <c r="F177" s="176" t="s">
        <v>1940</v>
      </c>
      <c r="G177" s="177" t="s">
        <v>225</v>
      </c>
      <c r="H177" s="178">
        <v>1</v>
      </c>
      <c r="I177" s="179"/>
      <c r="J177" s="180">
        <f>ROUND(I177*H177,2)</f>
        <v>0</v>
      </c>
      <c r="K177" s="176" t="s">
        <v>168</v>
      </c>
      <c r="L177" s="40"/>
      <c r="M177" s="181" t="s">
        <v>28</v>
      </c>
      <c r="N177" s="182" t="s">
        <v>47</v>
      </c>
      <c r="O177" s="65"/>
      <c r="P177" s="183">
        <f>O177*H177</f>
        <v>0</v>
      </c>
      <c r="Q177" s="183">
        <v>0.12303</v>
      </c>
      <c r="R177" s="183">
        <f>Q177*H177</f>
        <v>0.12303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169</v>
      </c>
      <c r="AT177" s="185" t="s">
        <v>164</v>
      </c>
      <c r="AU177" s="185" t="s">
        <v>87</v>
      </c>
      <c r="AY177" s="18" t="s">
        <v>162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84</v>
      </c>
      <c r="BK177" s="186">
        <f>ROUND(I177*H177,2)</f>
        <v>0</v>
      </c>
      <c r="BL177" s="18" t="s">
        <v>169</v>
      </c>
      <c r="BM177" s="185" t="s">
        <v>1941</v>
      </c>
    </row>
    <row r="178" spans="1:65" s="2" customFormat="1" ht="10.199999999999999">
      <c r="A178" s="35"/>
      <c r="B178" s="36"/>
      <c r="C178" s="37"/>
      <c r="D178" s="187" t="s">
        <v>171</v>
      </c>
      <c r="E178" s="37"/>
      <c r="F178" s="188" t="s">
        <v>1942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171</v>
      </c>
      <c r="AU178" s="18" t="s">
        <v>87</v>
      </c>
    </row>
    <row r="179" spans="1:65" s="13" customFormat="1" ht="10.199999999999999">
      <c r="B179" s="192"/>
      <c r="C179" s="193"/>
      <c r="D179" s="194" t="s">
        <v>173</v>
      </c>
      <c r="E179" s="195" t="s">
        <v>28</v>
      </c>
      <c r="F179" s="196" t="s">
        <v>84</v>
      </c>
      <c r="G179" s="193"/>
      <c r="H179" s="197">
        <v>1</v>
      </c>
      <c r="I179" s="198"/>
      <c r="J179" s="193"/>
      <c r="K179" s="193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173</v>
      </c>
      <c r="AU179" s="203" t="s">
        <v>87</v>
      </c>
      <c r="AV179" s="13" t="s">
        <v>87</v>
      </c>
      <c r="AW179" s="13" t="s">
        <v>36</v>
      </c>
      <c r="AX179" s="13" t="s">
        <v>84</v>
      </c>
      <c r="AY179" s="203" t="s">
        <v>162</v>
      </c>
    </row>
    <row r="180" spans="1:65" s="2" customFormat="1" ht="22.2" customHeight="1">
      <c r="A180" s="35"/>
      <c r="B180" s="36"/>
      <c r="C180" s="225" t="s">
        <v>294</v>
      </c>
      <c r="D180" s="225" t="s">
        <v>228</v>
      </c>
      <c r="E180" s="226" t="s">
        <v>1943</v>
      </c>
      <c r="F180" s="227" t="s">
        <v>1944</v>
      </c>
      <c r="G180" s="228" t="s">
        <v>225</v>
      </c>
      <c r="H180" s="229">
        <v>1</v>
      </c>
      <c r="I180" s="230"/>
      <c r="J180" s="231">
        <f>ROUND(I180*H180,2)</f>
        <v>0</v>
      </c>
      <c r="K180" s="227" t="s">
        <v>168</v>
      </c>
      <c r="L180" s="232"/>
      <c r="M180" s="233" t="s">
        <v>28</v>
      </c>
      <c r="N180" s="234" t="s">
        <v>47</v>
      </c>
      <c r="O180" s="65"/>
      <c r="P180" s="183">
        <f>O180*H180</f>
        <v>0</v>
      </c>
      <c r="Q180" s="183">
        <v>1.3299999999999999E-2</v>
      </c>
      <c r="R180" s="183">
        <f>Q180*H180</f>
        <v>1.3299999999999999E-2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214</v>
      </c>
      <c r="AT180" s="185" t="s">
        <v>228</v>
      </c>
      <c r="AU180" s="185" t="s">
        <v>87</v>
      </c>
      <c r="AY180" s="18" t="s">
        <v>162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84</v>
      </c>
      <c r="BK180" s="186">
        <f>ROUND(I180*H180,2)</f>
        <v>0</v>
      </c>
      <c r="BL180" s="18" t="s">
        <v>169</v>
      </c>
      <c r="BM180" s="185" t="s">
        <v>1945</v>
      </c>
    </row>
    <row r="181" spans="1:65" s="13" customFormat="1" ht="10.199999999999999">
      <c r="B181" s="192"/>
      <c r="C181" s="193"/>
      <c r="D181" s="194" t="s">
        <v>173</v>
      </c>
      <c r="E181" s="195" t="s">
        <v>28</v>
      </c>
      <c r="F181" s="196" t="s">
        <v>84</v>
      </c>
      <c r="G181" s="193"/>
      <c r="H181" s="197">
        <v>1</v>
      </c>
      <c r="I181" s="198"/>
      <c r="J181" s="193"/>
      <c r="K181" s="193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173</v>
      </c>
      <c r="AU181" s="203" t="s">
        <v>87</v>
      </c>
      <c r="AV181" s="13" t="s">
        <v>87</v>
      </c>
      <c r="AW181" s="13" t="s">
        <v>36</v>
      </c>
      <c r="AX181" s="13" t="s">
        <v>84</v>
      </c>
      <c r="AY181" s="203" t="s">
        <v>162</v>
      </c>
    </row>
    <row r="182" spans="1:65" s="2" customFormat="1" ht="14.4" customHeight="1">
      <c r="A182" s="35"/>
      <c r="B182" s="36"/>
      <c r="C182" s="174" t="s">
        <v>342</v>
      </c>
      <c r="D182" s="174" t="s">
        <v>164</v>
      </c>
      <c r="E182" s="175" t="s">
        <v>1946</v>
      </c>
      <c r="F182" s="176" t="s">
        <v>1947</v>
      </c>
      <c r="G182" s="177" t="s">
        <v>255</v>
      </c>
      <c r="H182" s="178">
        <v>47</v>
      </c>
      <c r="I182" s="179"/>
      <c r="J182" s="180">
        <f>ROUND(I182*H182,2)</f>
        <v>0</v>
      </c>
      <c r="K182" s="176" t="s">
        <v>168</v>
      </c>
      <c r="L182" s="40"/>
      <c r="M182" s="181" t="s">
        <v>28</v>
      </c>
      <c r="N182" s="182" t="s">
        <v>47</v>
      </c>
      <c r="O182" s="65"/>
      <c r="P182" s="183">
        <f>O182*H182</f>
        <v>0</v>
      </c>
      <c r="Q182" s="183">
        <v>1.9000000000000001E-4</v>
      </c>
      <c r="R182" s="183">
        <f>Q182*H182</f>
        <v>8.9300000000000004E-3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169</v>
      </c>
      <c r="AT182" s="185" t="s">
        <v>164</v>
      </c>
      <c r="AU182" s="185" t="s">
        <v>87</v>
      </c>
      <c r="AY182" s="18" t="s">
        <v>162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84</v>
      </c>
      <c r="BK182" s="186">
        <f>ROUND(I182*H182,2)</f>
        <v>0</v>
      </c>
      <c r="BL182" s="18" t="s">
        <v>169</v>
      </c>
      <c r="BM182" s="185" t="s">
        <v>1948</v>
      </c>
    </row>
    <row r="183" spans="1:65" s="2" customFormat="1" ht="10.199999999999999">
      <c r="A183" s="35"/>
      <c r="B183" s="36"/>
      <c r="C183" s="37"/>
      <c r="D183" s="187" t="s">
        <v>171</v>
      </c>
      <c r="E183" s="37"/>
      <c r="F183" s="188" t="s">
        <v>1949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171</v>
      </c>
      <c r="AU183" s="18" t="s">
        <v>87</v>
      </c>
    </row>
    <row r="184" spans="1:65" s="13" customFormat="1" ht="10.199999999999999">
      <c r="B184" s="192"/>
      <c r="C184" s="193"/>
      <c r="D184" s="194" t="s">
        <v>173</v>
      </c>
      <c r="E184" s="195" t="s">
        <v>28</v>
      </c>
      <c r="F184" s="196" t="s">
        <v>858</v>
      </c>
      <c r="G184" s="193"/>
      <c r="H184" s="197">
        <v>47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173</v>
      </c>
      <c r="AU184" s="203" t="s">
        <v>87</v>
      </c>
      <c r="AV184" s="13" t="s">
        <v>87</v>
      </c>
      <c r="AW184" s="13" t="s">
        <v>36</v>
      </c>
      <c r="AX184" s="13" t="s">
        <v>84</v>
      </c>
      <c r="AY184" s="203" t="s">
        <v>162</v>
      </c>
    </row>
    <row r="185" spans="1:65" s="2" customFormat="1" ht="19.8" customHeight="1">
      <c r="A185" s="35"/>
      <c r="B185" s="36"/>
      <c r="C185" s="174" t="s">
        <v>322</v>
      </c>
      <c r="D185" s="174" t="s">
        <v>164</v>
      </c>
      <c r="E185" s="175" t="s">
        <v>1950</v>
      </c>
      <c r="F185" s="176" t="s">
        <v>1951</v>
      </c>
      <c r="G185" s="177" t="s">
        <v>255</v>
      </c>
      <c r="H185" s="178">
        <v>47</v>
      </c>
      <c r="I185" s="179"/>
      <c r="J185" s="180">
        <f>ROUND(I185*H185,2)</f>
        <v>0</v>
      </c>
      <c r="K185" s="176" t="s">
        <v>168</v>
      </c>
      <c r="L185" s="40"/>
      <c r="M185" s="181" t="s">
        <v>28</v>
      </c>
      <c r="N185" s="182" t="s">
        <v>47</v>
      </c>
      <c r="O185" s="65"/>
      <c r="P185" s="183">
        <f>O185*H185</f>
        <v>0</v>
      </c>
      <c r="Q185" s="183">
        <v>1.2999999999999999E-4</v>
      </c>
      <c r="R185" s="183">
        <f>Q185*H185</f>
        <v>6.1099999999999991E-3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169</v>
      </c>
      <c r="AT185" s="185" t="s">
        <v>164</v>
      </c>
      <c r="AU185" s="185" t="s">
        <v>87</v>
      </c>
      <c r="AY185" s="18" t="s">
        <v>162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84</v>
      </c>
      <c r="BK185" s="186">
        <f>ROUND(I185*H185,2)</f>
        <v>0</v>
      </c>
      <c r="BL185" s="18" t="s">
        <v>169</v>
      </c>
      <c r="BM185" s="185" t="s">
        <v>1952</v>
      </c>
    </row>
    <row r="186" spans="1:65" s="2" customFormat="1" ht="10.199999999999999">
      <c r="A186" s="35"/>
      <c r="B186" s="36"/>
      <c r="C186" s="37"/>
      <c r="D186" s="187" t="s">
        <v>171</v>
      </c>
      <c r="E186" s="37"/>
      <c r="F186" s="188" t="s">
        <v>1953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171</v>
      </c>
      <c r="AU186" s="18" t="s">
        <v>87</v>
      </c>
    </row>
    <row r="187" spans="1:65" s="13" customFormat="1" ht="10.199999999999999">
      <c r="B187" s="192"/>
      <c r="C187" s="193"/>
      <c r="D187" s="194" t="s">
        <v>173</v>
      </c>
      <c r="E187" s="195" t="s">
        <v>28</v>
      </c>
      <c r="F187" s="196" t="s">
        <v>858</v>
      </c>
      <c r="G187" s="193"/>
      <c r="H187" s="197">
        <v>47</v>
      </c>
      <c r="I187" s="198"/>
      <c r="J187" s="193"/>
      <c r="K187" s="193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173</v>
      </c>
      <c r="AU187" s="203" t="s">
        <v>87</v>
      </c>
      <c r="AV187" s="13" t="s">
        <v>87</v>
      </c>
      <c r="AW187" s="13" t="s">
        <v>36</v>
      </c>
      <c r="AX187" s="13" t="s">
        <v>84</v>
      </c>
      <c r="AY187" s="203" t="s">
        <v>162</v>
      </c>
    </row>
    <row r="188" spans="1:65" s="12" customFormat="1" ht="22.8" customHeight="1">
      <c r="B188" s="158"/>
      <c r="C188" s="159"/>
      <c r="D188" s="160" t="s">
        <v>75</v>
      </c>
      <c r="E188" s="172" t="s">
        <v>222</v>
      </c>
      <c r="F188" s="172" t="s">
        <v>251</v>
      </c>
      <c r="G188" s="159"/>
      <c r="H188" s="159"/>
      <c r="I188" s="162"/>
      <c r="J188" s="173">
        <f>BK188</f>
        <v>0</v>
      </c>
      <c r="K188" s="159"/>
      <c r="L188" s="164"/>
      <c r="M188" s="165"/>
      <c r="N188" s="166"/>
      <c r="O188" s="166"/>
      <c r="P188" s="167">
        <f>SUM(P189:P191)</f>
        <v>0</v>
      </c>
      <c r="Q188" s="166"/>
      <c r="R188" s="167">
        <f>SUM(R189:R191)</f>
        <v>0</v>
      </c>
      <c r="S188" s="166"/>
      <c r="T188" s="168">
        <f>SUM(T189:T191)</f>
        <v>0</v>
      </c>
      <c r="AR188" s="169" t="s">
        <v>84</v>
      </c>
      <c r="AT188" s="170" t="s">
        <v>75</v>
      </c>
      <c r="AU188" s="170" t="s">
        <v>84</v>
      </c>
      <c r="AY188" s="169" t="s">
        <v>162</v>
      </c>
      <c r="BK188" s="171">
        <f>SUM(BK189:BK191)</f>
        <v>0</v>
      </c>
    </row>
    <row r="189" spans="1:65" s="2" customFormat="1" ht="22.2" customHeight="1">
      <c r="A189" s="35"/>
      <c r="B189" s="36"/>
      <c r="C189" s="174" t="s">
        <v>355</v>
      </c>
      <c r="D189" s="174" t="s">
        <v>164</v>
      </c>
      <c r="E189" s="175" t="s">
        <v>1954</v>
      </c>
      <c r="F189" s="176" t="s">
        <v>1955</v>
      </c>
      <c r="G189" s="177" t="s">
        <v>255</v>
      </c>
      <c r="H189" s="178">
        <v>18</v>
      </c>
      <c r="I189" s="179"/>
      <c r="J189" s="180">
        <f>ROUND(I189*H189,2)</f>
        <v>0</v>
      </c>
      <c r="K189" s="176" t="s">
        <v>168</v>
      </c>
      <c r="L189" s="40"/>
      <c r="M189" s="181" t="s">
        <v>28</v>
      </c>
      <c r="N189" s="182" t="s">
        <v>47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169</v>
      </c>
      <c r="AT189" s="185" t="s">
        <v>164</v>
      </c>
      <c r="AU189" s="185" t="s">
        <v>87</v>
      </c>
      <c r="AY189" s="18" t="s">
        <v>162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84</v>
      </c>
      <c r="BK189" s="186">
        <f>ROUND(I189*H189,2)</f>
        <v>0</v>
      </c>
      <c r="BL189" s="18" t="s">
        <v>169</v>
      </c>
      <c r="BM189" s="185" t="s">
        <v>1956</v>
      </c>
    </row>
    <row r="190" spans="1:65" s="2" customFormat="1" ht="10.199999999999999">
      <c r="A190" s="35"/>
      <c r="B190" s="36"/>
      <c r="C190" s="37"/>
      <c r="D190" s="187" t="s">
        <v>171</v>
      </c>
      <c r="E190" s="37"/>
      <c r="F190" s="188" t="s">
        <v>1957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171</v>
      </c>
      <c r="AU190" s="18" t="s">
        <v>87</v>
      </c>
    </row>
    <row r="191" spans="1:65" s="13" customFormat="1" ht="10.199999999999999">
      <c r="B191" s="192"/>
      <c r="C191" s="193"/>
      <c r="D191" s="194" t="s">
        <v>173</v>
      </c>
      <c r="E191" s="195" t="s">
        <v>28</v>
      </c>
      <c r="F191" s="196" t="s">
        <v>272</v>
      </c>
      <c r="G191" s="193"/>
      <c r="H191" s="197">
        <v>18</v>
      </c>
      <c r="I191" s="198"/>
      <c r="J191" s="193"/>
      <c r="K191" s="193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173</v>
      </c>
      <c r="AU191" s="203" t="s">
        <v>87</v>
      </c>
      <c r="AV191" s="13" t="s">
        <v>87</v>
      </c>
      <c r="AW191" s="13" t="s">
        <v>36</v>
      </c>
      <c r="AX191" s="13" t="s">
        <v>84</v>
      </c>
      <c r="AY191" s="203" t="s">
        <v>162</v>
      </c>
    </row>
    <row r="192" spans="1:65" s="12" customFormat="1" ht="22.8" customHeight="1">
      <c r="B192" s="158"/>
      <c r="C192" s="159"/>
      <c r="D192" s="160" t="s">
        <v>75</v>
      </c>
      <c r="E192" s="172" t="s">
        <v>1020</v>
      </c>
      <c r="F192" s="172" t="s">
        <v>1021</v>
      </c>
      <c r="G192" s="159"/>
      <c r="H192" s="159"/>
      <c r="I192" s="162"/>
      <c r="J192" s="173">
        <f>BK192</f>
        <v>0</v>
      </c>
      <c r="K192" s="159"/>
      <c r="L192" s="164"/>
      <c r="M192" s="165"/>
      <c r="N192" s="166"/>
      <c r="O192" s="166"/>
      <c r="P192" s="167">
        <f>SUM(P193:P199)</f>
        <v>0</v>
      </c>
      <c r="Q192" s="166"/>
      <c r="R192" s="167">
        <f>SUM(R193:R199)</f>
        <v>0</v>
      </c>
      <c r="S192" s="166"/>
      <c r="T192" s="168">
        <f>SUM(T193:T199)</f>
        <v>0</v>
      </c>
      <c r="AR192" s="169" t="s">
        <v>84</v>
      </c>
      <c r="AT192" s="170" t="s">
        <v>75</v>
      </c>
      <c r="AU192" s="170" t="s">
        <v>84</v>
      </c>
      <c r="AY192" s="169" t="s">
        <v>162</v>
      </c>
      <c r="BK192" s="171">
        <f>SUM(BK193:BK199)</f>
        <v>0</v>
      </c>
    </row>
    <row r="193" spans="1:65" s="2" customFormat="1" ht="34.799999999999997" customHeight="1">
      <c r="A193" s="35"/>
      <c r="B193" s="36"/>
      <c r="C193" s="174" t="s">
        <v>360</v>
      </c>
      <c r="D193" s="174" t="s">
        <v>164</v>
      </c>
      <c r="E193" s="175" t="s">
        <v>1064</v>
      </c>
      <c r="F193" s="176" t="s">
        <v>1065</v>
      </c>
      <c r="G193" s="177" t="s">
        <v>196</v>
      </c>
      <c r="H193" s="178">
        <v>3.96</v>
      </c>
      <c r="I193" s="179"/>
      <c r="J193" s="180">
        <f>ROUND(I193*H193,2)</f>
        <v>0</v>
      </c>
      <c r="K193" s="176" t="s">
        <v>168</v>
      </c>
      <c r="L193" s="40"/>
      <c r="M193" s="181" t="s">
        <v>28</v>
      </c>
      <c r="N193" s="182" t="s">
        <v>47</v>
      </c>
      <c r="O193" s="65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169</v>
      </c>
      <c r="AT193" s="185" t="s">
        <v>164</v>
      </c>
      <c r="AU193" s="185" t="s">
        <v>87</v>
      </c>
      <c r="AY193" s="18" t="s">
        <v>162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84</v>
      </c>
      <c r="BK193" s="186">
        <f>ROUND(I193*H193,2)</f>
        <v>0</v>
      </c>
      <c r="BL193" s="18" t="s">
        <v>169</v>
      </c>
      <c r="BM193" s="185" t="s">
        <v>1958</v>
      </c>
    </row>
    <row r="194" spans="1:65" s="2" customFormat="1" ht="10.199999999999999">
      <c r="A194" s="35"/>
      <c r="B194" s="36"/>
      <c r="C194" s="37"/>
      <c r="D194" s="187" t="s">
        <v>171</v>
      </c>
      <c r="E194" s="37"/>
      <c r="F194" s="188" t="s">
        <v>1067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171</v>
      </c>
      <c r="AU194" s="18" t="s">
        <v>87</v>
      </c>
    </row>
    <row r="195" spans="1:65" s="2" customFormat="1" ht="34.799999999999997" customHeight="1">
      <c r="A195" s="35"/>
      <c r="B195" s="36"/>
      <c r="C195" s="174" t="s">
        <v>366</v>
      </c>
      <c r="D195" s="174" t="s">
        <v>164</v>
      </c>
      <c r="E195" s="175" t="s">
        <v>1071</v>
      </c>
      <c r="F195" s="176" t="s">
        <v>1060</v>
      </c>
      <c r="G195" s="177" t="s">
        <v>196</v>
      </c>
      <c r="H195" s="178">
        <v>35.64</v>
      </c>
      <c r="I195" s="179"/>
      <c r="J195" s="180">
        <f>ROUND(I195*H195,2)</f>
        <v>0</v>
      </c>
      <c r="K195" s="176" t="s">
        <v>168</v>
      </c>
      <c r="L195" s="40"/>
      <c r="M195" s="181" t="s">
        <v>28</v>
      </c>
      <c r="N195" s="182" t="s">
        <v>47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169</v>
      </c>
      <c r="AT195" s="185" t="s">
        <v>164</v>
      </c>
      <c r="AU195" s="185" t="s">
        <v>87</v>
      </c>
      <c r="AY195" s="18" t="s">
        <v>162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84</v>
      </c>
      <c r="BK195" s="186">
        <f>ROUND(I195*H195,2)</f>
        <v>0</v>
      </c>
      <c r="BL195" s="18" t="s">
        <v>169</v>
      </c>
      <c r="BM195" s="185" t="s">
        <v>1959</v>
      </c>
    </row>
    <row r="196" spans="1:65" s="2" customFormat="1" ht="10.199999999999999">
      <c r="A196" s="35"/>
      <c r="B196" s="36"/>
      <c r="C196" s="37"/>
      <c r="D196" s="187" t="s">
        <v>171</v>
      </c>
      <c r="E196" s="37"/>
      <c r="F196" s="188" t="s">
        <v>1073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171</v>
      </c>
      <c r="AU196" s="18" t="s">
        <v>87</v>
      </c>
    </row>
    <row r="197" spans="1:65" s="13" customFormat="1" ht="10.199999999999999">
      <c r="B197" s="192"/>
      <c r="C197" s="193"/>
      <c r="D197" s="194" t="s">
        <v>173</v>
      </c>
      <c r="E197" s="195" t="s">
        <v>28</v>
      </c>
      <c r="F197" s="196" t="s">
        <v>1960</v>
      </c>
      <c r="G197" s="193"/>
      <c r="H197" s="197">
        <v>35.64</v>
      </c>
      <c r="I197" s="198"/>
      <c r="J197" s="193"/>
      <c r="K197" s="193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173</v>
      </c>
      <c r="AU197" s="203" t="s">
        <v>87</v>
      </c>
      <c r="AV197" s="13" t="s">
        <v>87</v>
      </c>
      <c r="AW197" s="13" t="s">
        <v>36</v>
      </c>
      <c r="AX197" s="13" t="s">
        <v>84</v>
      </c>
      <c r="AY197" s="203" t="s">
        <v>162</v>
      </c>
    </row>
    <row r="198" spans="1:65" s="2" customFormat="1" ht="40.200000000000003" customHeight="1">
      <c r="A198" s="35"/>
      <c r="B198" s="36"/>
      <c r="C198" s="174" t="s">
        <v>371</v>
      </c>
      <c r="D198" s="174" t="s">
        <v>164</v>
      </c>
      <c r="E198" s="175" t="s">
        <v>1961</v>
      </c>
      <c r="F198" s="176" t="s">
        <v>1962</v>
      </c>
      <c r="G198" s="177" t="s">
        <v>196</v>
      </c>
      <c r="H198" s="178">
        <v>3.96</v>
      </c>
      <c r="I198" s="179"/>
      <c r="J198" s="180">
        <f>ROUND(I198*H198,2)</f>
        <v>0</v>
      </c>
      <c r="K198" s="176" t="s">
        <v>168</v>
      </c>
      <c r="L198" s="40"/>
      <c r="M198" s="181" t="s">
        <v>28</v>
      </c>
      <c r="N198" s="182" t="s">
        <v>47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169</v>
      </c>
      <c r="AT198" s="185" t="s">
        <v>164</v>
      </c>
      <c r="AU198" s="185" t="s">
        <v>87</v>
      </c>
      <c r="AY198" s="18" t="s">
        <v>162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84</v>
      </c>
      <c r="BK198" s="186">
        <f>ROUND(I198*H198,2)</f>
        <v>0</v>
      </c>
      <c r="BL198" s="18" t="s">
        <v>169</v>
      </c>
      <c r="BM198" s="185" t="s">
        <v>1963</v>
      </c>
    </row>
    <row r="199" spans="1:65" s="2" customFormat="1" ht="10.199999999999999">
      <c r="A199" s="35"/>
      <c r="B199" s="36"/>
      <c r="C199" s="37"/>
      <c r="D199" s="187" t="s">
        <v>171</v>
      </c>
      <c r="E199" s="37"/>
      <c r="F199" s="188" t="s">
        <v>1964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171</v>
      </c>
      <c r="AU199" s="18" t="s">
        <v>87</v>
      </c>
    </row>
    <row r="200" spans="1:65" s="12" customFormat="1" ht="22.8" customHeight="1">
      <c r="B200" s="158"/>
      <c r="C200" s="159"/>
      <c r="D200" s="160" t="s">
        <v>75</v>
      </c>
      <c r="E200" s="172" t="s">
        <v>303</v>
      </c>
      <c r="F200" s="172" t="s">
        <v>304</v>
      </c>
      <c r="G200" s="159"/>
      <c r="H200" s="159"/>
      <c r="I200" s="162"/>
      <c r="J200" s="173">
        <f>BK200</f>
        <v>0</v>
      </c>
      <c r="K200" s="159"/>
      <c r="L200" s="164"/>
      <c r="M200" s="165"/>
      <c r="N200" s="166"/>
      <c r="O200" s="166"/>
      <c r="P200" s="167">
        <f>SUM(P201:P208)</f>
        <v>0</v>
      </c>
      <c r="Q200" s="166"/>
      <c r="R200" s="167">
        <f>SUM(R201:R208)</f>
        <v>0</v>
      </c>
      <c r="S200" s="166"/>
      <c r="T200" s="168">
        <f>SUM(T201:T208)</f>
        <v>0</v>
      </c>
      <c r="AR200" s="169" t="s">
        <v>84</v>
      </c>
      <c r="AT200" s="170" t="s">
        <v>75</v>
      </c>
      <c r="AU200" s="170" t="s">
        <v>84</v>
      </c>
      <c r="AY200" s="169" t="s">
        <v>162</v>
      </c>
      <c r="BK200" s="171">
        <f>SUM(BK201:BK208)</f>
        <v>0</v>
      </c>
    </row>
    <row r="201" spans="1:65" s="2" customFormat="1" ht="34.799999999999997" customHeight="1">
      <c r="A201" s="35"/>
      <c r="B201" s="36"/>
      <c r="C201" s="174" t="s">
        <v>378</v>
      </c>
      <c r="D201" s="174" t="s">
        <v>164</v>
      </c>
      <c r="E201" s="175" t="s">
        <v>1101</v>
      </c>
      <c r="F201" s="176" t="s">
        <v>1102</v>
      </c>
      <c r="G201" s="177" t="s">
        <v>196</v>
      </c>
      <c r="H201" s="178">
        <v>4.1100000000000003</v>
      </c>
      <c r="I201" s="179"/>
      <c r="J201" s="180">
        <f>ROUND(I201*H201,2)</f>
        <v>0</v>
      </c>
      <c r="K201" s="176" t="s">
        <v>168</v>
      </c>
      <c r="L201" s="40"/>
      <c r="M201" s="181" t="s">
        <v>28</v>
      </c>
      <c r="N201" s="182" t="s">
        <v>47</v>
      </c>
      <c r="O201" s="65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169</v>
      </c>
      <c r="AT201" s="185" t="s">
        <v>164</v>
      </c>
      <c r="AU201" s="185" t="s">
        <v>87</v>
      </c>
      <c r="AY201" s="18" t="s">
        <v>162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84</v>
      </c>
      <c r="BK201" s="186">
        <f>ROUND(I201*H201,2)</f>
        <v>0</v>
      </c>
      <c r="BL201" s="18" t="s">
        <v>169</v>
      </c>
      <c r="BM201" s="185" t="s">
        <v>1965</v>
      </c>
    </row>
    <row r="202" spans="1:65" s="2" customFormat="1" ht="10.199999999999999">
      <c r="A202" s="35"/>
      <c r="B202" s="36"/>
      <c r="C202" s="37"/>
      <c r="D202" s="187" t="s">
        <v>171</v>
      </c>
      <c r="E202" s="37"/>
      <c r="F202" s="188" t="s">
        <v>1104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171</v>
      </c>
      <c r="AU202" s="18" t="s">
        <v>87</v>
      </c>
    </row>
    <row r="203" spans="1:65" s="2" customFormat="1" ht="45" customHeight="1">
      <c r="A203" s="35"/>
      <c r="B203" s="36"/>
      <c r="C203" s="174" t="s">
        <v>383</v>
      </c>
      <c r="D203" s="174" t="s">
        <v>164</v>
      </c>
      <c r="E203" s="175" t="s">
        <v>1966</v>
      </c>
      <c r="F203" s="176" t="s">
        <v>1967</v>
      </c>
      <c r="G203" s="177" t="s">
        <v>196</v>
      </c>
      <c r="H203" s="178">
        <v>4.1100000000000003</v>
      </c>
      <c r="I203" s="179"/>
      <c r="J203" s="180">
        <f>ROUND(I203*H203,2)</f>
        <v>0</v>
      </c>
      <c r="K203" s="176" t="s">
        <v>168</v>
      </c>
      <c r="L203" s="40"/>
      <c r="M203" s="181" t="s">
        <v>28</v>
      </c>
      <c r="N203" s="182" t="s">
        <v>47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169</v>
      </c>
      <c r="AT203" s="185" t="s">
        <v>164</v>
      </c>
      <c r="AU203" s="185" t="s">
        <v>87</v>
      </c>
      <c r="AY203" s="18" t="s">
        <v>162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84</v>
      </c>
      <c r="BK203" s="186">
        <f>ROUND(I203*H203,2)</f>
        <v>0</v>
      </c>
      <c r="BL203" s="18" t="s">
        <v>169</v>
      </c>
      <c r="BM203" s="185" t="s">
        <v>1968</v>
      </c>
    </row>
    <row r="204" spans="1:65" s="2" customFormat="1" ht="10.199999999999999">
      <c r="A204" s="35"/>
      <c r="B204" s="36"/>
      <c r="C204" s="37"/>
      <c r="D204" s="187" t="s">
        <v>171</v>
      </c>
      <c r="E204" s="37"/>
      <c r="F204" s="188" t="s">
        <v>1969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171</v>
      </c>
      <c r="AU204" s="18" t="s">
        <v>87</v>
      </c>
    </row>
    <row r="205" spans="1:65" s="2" customFormat="1" ht="45" customHeight="1">
      <c r="A205" s="35"/>
      <c r="B205" s="36"/>
      <c r="C205" s="174" t="s">
        <v>387</v>
      </c>
      <c r="D205" s="174" t="s">
        <v>164</v>
      </c>
      <c r="E205" s="175" t="s">
        <v>1970</v>
      </c>
      <c r="F205" s="176" t="s">
        <v>1971</v>
      </c>
      <c r="G205" s="177" t="s">
        <v>196</v>
      </c>
      <c r="H205" s="178">
        <v>4.1100000000000003</v>
      </c>
      <c r="I205" s="179"/>
      <c r="J205" s="180">
        <f>ROUND(I205*H205,2)</f>
        <v>0</v>
      </c>
      <c r="K205" s="176" t="s">
        <v>168</v>
      </c>
      <c r="L205" s="40"/>
      <c r="M205" s="181" t="s">
        <v>28</v>
      </c>
      <c r="N205" s="182" t="s">
        <v>47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169</v>
      </c>
      <c r="AT205" s="185" t="s">
        <v>164</v>
      </c>
      <c r="AU205" s="185" t="s">
        <v>87</v>
      </c>
      <c r="AY205" s="18" t="s">
        <v>162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84</v>
      </c>
      <c r="BK205" s="186">
        <f>ROUND(I205*H205,2)</f>
        <v>0</v>
      </c>
      <c r="BL205" s="18" t="s">
        <v>169</v>
      </c>
      <c r="BM205" s="185" t="s">
        <v>1972</v>
      </c>
    </row>
    <row r="206" spans="1:65" s="2" customFormat="1" ht="10.199999999999999">
      <c r="A206" s="35"/>
      <c r="B206" s="36"/>
      <c r="C206" s="37"/>
      <c r="D206" s="187" t="s">
        <v>171</v>
      </c>
      <c r="E206" s="37"/>
      <c r="F206" s="188" t="s">
        <v>1973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171</v>
      </c>
      <c r="AU206" s="18" t="s">
        <v>87</v>
      </c>
    </row>
    <row r="207" spans="1:65" s="2" customFormat="1" ht="50.4" customHeight="1">
      <c r="A207" s="35"/>
      <c r="B207" s="36"/>
      <c r="C207" s="174" t="s">
        <v>394</v>
      </c>
      <c r="D207" s="174" t="s">
        <v>164</v>
      </c>
      <c r="E207" s="175" t="s">
        <v>1974</v>
      </c>
      <c r="F207" s="176" t="s">
        <v>1975</v>
      </c>
      <c r="G207" s="177" t="s">
        <v>196</v>
      </c>
      <c r="H207" s="178">
        <v>4.1100000000000003</v>
      </c>
      <c r="I207" s="179"/>
      <c r="J207" s="180">
        <f>ROUND(I207*H207,2)</f>
        <v>0</v>
      </c>
      <c r="K207" s="176" t="s">
        <v>168</v>
      </c>
      <c r="L207" s="40"/>
      <c r="M207" s="181" t="s">
        <v>28</v>
      </c>
      <c r="N207" s="182" t="s">
        <v>47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169</v>
      </c>
      <c r="AT207" s="185" t="s">
        <v>164</v>
      </c>
      <c r="AU207" s="185" t="s">
        <v>87</v>
      </c>
      <c r="AY207" s="18" t="s">
        <v>162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84</v>
      </c>
      <c r="BK207" s="186">
        <f>ROUND(I207*H207,2)</f>
        <v>0</v>
      </c>
      <c r="BL207" s="18" t="s">
        <v>169</v>
      </c>
      <c r="BM207" s="185" t="s">
        <v>1976</v>
      </c>
    </row>
    <row r="208" spans="1:65" s="2" customFormat="1" ht="10.199999999999999">
      <c r="A208" s="35"/>
      <c r="B208" s="36"/>
      <c r="C208" s="37"/>
      <c r="D208" s="187" t="s">
        <v>171</v>
      </c>
      <c r="E208" s="37"/>
      <c r="F208" s="188" t="s">
        <v>1977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171</v>
      </c>
      <c r="AU208" s="18" t="s">
        <v>87</v>
      </c>
    </row>
    <row r="209" spans="1:65" s="12" customFormat="1" ht="25.95" customHeight="1">
      <c r="B209" s="158"/>
      <c r="C209" s="159"/>
      <c r="D209" s="160" t="s">
        <v>75</v>
      </c>
      <c r="E209" s="161" t="s">
        <v>310</v>
      </c>
      <c r="F209" s="161" t="s">
        <v>311</v>
      </c>
      <c r="G209" s="159"/>
      <c r="H209" s="159"/>
      <c r="I209" s="162"/>
      <c r="J209" s="163">
        <f>BK209</f>
        <v>0</v>
      </c>
      <c r="K209" s="159"/>
      <c r="L209" s="164"/>
      <c r="M209" s="165"/>
      <c r="N209" s="166"/>
      <c r="O209" s="166"/>
      <c r="P209" s="167">
        <f>P210</f>
        <v>0</v>
      </c>
      <c r="Q209" s="166"/>
      <c r="R209" s="167">
        <f>R210</f>
        <v>2E-3</v>
      </c>
      <c r="S209" s="166"/>
      <c r="T209" s="168">
        <f>T210</f>
        <v>0</v>
      </c>
      <c r="AR209" s="169" t="s">
        <v>87</v>
      </c>
      <c r="AT209" s="170" t="s">
        <v>75</v>
      </c>
      <c r="AU209" s="170" t="s">
        <v>76</v>
      </c>
      <c r="AY209" s="169" t="s">
        <v>162</v>
      </c>
      <c r="BK209" s="171">
        <f>BK210</f>
        <v>0</v>
      </c>
    </row>
    <row r="210" spans="1:65" s="12" customFormat="1" ht="22.8" customHeight="1">
      <c r="B210" s="158"/>
      <c r="C210" s="159"/>
      <c r="D210" s="160" t="s">
        <v>75</v>
      </c>
      <c r="E210" s="172" t="s">
        <v>1978</v>
      </c>
      <c r="F210" s="172" t="s">
        <v>1979</v>
      </c>
      <c r="G210" s="159"/>
      <c r="H210" s="159"/>
      <c r="I210" s="162"/>
      <c r="J210" s="173">
        <f>BK210</f>
        <v>0</v>
      </c>
      <c r="K210" s="159"/>
      <c r="L210" s="164"/>
      <c r="M210" s="165"/>
      <c r="N210" s="166"/>
      <c r="O210" s="166"/>
      <c r="P210" s="167">
        <f>SUM(P211:P217)</f>
        <v>0</v>
      </c>
      <c r="Q210" s="166"/>
      <c r="R210" s="167">
        <f>SUM(R211:R217)</f>
        <v>2E-3</v>
      </c>
      <c r="S210" s="166"/>
      <c r="T210" s="168">
        <f>SUM(T211:T217)</f>
        <v>0</v>
      </c>
      <c r="AR210" s="169" t="s">
        <v>87</v>
      </c>
      <c r="AT210" s="170" t="s">
        <v>75</v>
      </c>
      <c r="AU210" s="170" t="s">
        <v>84</v>
      </c>
      <c r="AY210" s="169" t="s">
        <v>162</v>
      </c>
      <c r="BK210" s="171">
        <f>SUM(BK211:BK217)</f>
        <v>0</v>
      </c>
    </row>
    <row r="211" spans="1:65" s="2" customFormat="1" ht="14.4" customHeight="1">
      <c r="A211" s="35"/>
      <c r="B211" s="36"/>
      <c r="C211" s="174" t="s">
        <v>398</v>
      </c>
      <c r="D211" s="174" t="s">
        <v>164</v>
      </c>
      <c r="E211" s="175" t="s">
        <v>1980</v>
      </c>
      <c r="F211" s="176" t="s">
        <v>1981</v>
      </c>
      <c r="G211" s="177" t="s">
        <v>236</v>
      </c>
      <c r="H211" s="178">
        <v>1</v>
      </c>
      <c r="I211" s="179"/>
      <c r="J211" s="180">
        <f>ROUND(I211*H211,2)</f>
        <v>0</v>
      </c>
      <c r="K211" s="176" t="s">
        <v>168</v>
      </c>
      <c r="L211" s="40"/>
      <c r="M211" s="181" t="s">
        <v>28</v>
      </c>
      <c r="N211" s="182" t="s">
        <v>47</v>
      </c>
      <c r="O211" s="65"/>
      <c r="P211" s="183">
        <f>O211*H211</f>
        <v>0</v>
      </c>
      <c r="Q211" s="183">
        <v>2E-3</v>
      </c>
      <c r="R211" s="183">
        <f>Q211*H211</f>
        <v>2E-3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263</v>
      </c>
      <c r="AT211" s="185" t="s">
        <v>164</v>
      </c>
      <c r="AU211" s="185" t="s">
        <v>87</v>
      </c>
      <c r="AY211" s="18" t="s">
        <v>162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84</v>
      </c>
      <c r="BK211" s="186">
        <f>ROUND(I211*H211,2)</f>
        <v>0</v>
      </c>
      <c r="BL211" s="18" t="s">
        <v>263</v>
      </c>
      <c r="BM211" s="185" t="s">
        <v>1982</v>
      </c>
    </row>
    <row r="212" spans="1:65" s="2" customFormat="1" ht="10.199999999999999">
      <c r="A212" s="35"/>
      <c r="B212" s="36"/>
      <c r="C212" s="37"/>
      <c r="D212" s="187" t="s">
        <v>171</v>
      </c>
      <c r="E212" s="37"/>
      <c r="F212" s="188" t="s">
        <v>1983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171</v>
      </c>
      <c r="AU212" s="18" t="s">
        <v>87</v>
      </c>
    </row>
    <row r="213" spans="1:65" s="15" customFormat="1" ht="20.399999999999999">
      <c r="B213" s="215"/>
      <c r="C213" s="216"/>
      <c r="D213" s="194" t="s">
        <v>173</v>
      </c>
      <c r="E213" s="217" t="s">
        <v>28</v>
      </c>
      <c r="F213" s="218" t="s">
        <v>1984</v>
      </c>
      <c r="G213" s="216"/>
      <c r="H213" s="217" t="s">
        <v>28</v>
      </c>
      <c r="I213" s="219"/>
      <c r="J213" s="216"/>
      <c r="K213" s="216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173</v>
      </c>
      <c r="AU213" s="224" t="s">
        <v>87</v>
      </c>
      <c r="AV213" s="15" t="s">
        <v>84</v>
      </c>
      <c r="AW213" s="15" t="s">
        <v>36</v>
      </c>
      <c r="AX213" s="15" t="s">
        <v>76</v>
      </c>
      <c r="AY213" s="224" t="s">
        <v>162</v>
      </c>
    </row>
    <row r="214" spans="1:65" s="15" customFormat="1" ht="10.199999999999999">
      <c r="B214" s="215"/>
      <c r="C214" s="216"/>
      <c r="D214" s="194" t="s">
        <v>173</v>
      </c>
      <c r="E214" s="217" t="s">
        <v>28</v>
      </c>
      <c r="F214" s="218" t="s">
        <v>1985</v>
      </c>
      <c r="G214" s="216"/>
      <c r="H214" s="217" t="s">
        <v>28</v>
      </c>
      <c r="I214" s="219"/>
      <c r="J214" s="216"/>
      <c r="K214" s="216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173</v>
      </c>
      <c r="AU214" s="224" t="s">
        <v>87</v>
      </c>
      <c r="AV214" s="15" t="s">
        <v>84</v>
      </c>
      <c r="AW214" s="15" t="s">
        <v>36</v>
      </c>
      <c r="AX214" s="15" t="s">
        <v>76</v>
      </c>
      <c r="AY214" s="224" t="s">
        <v>162</v>
      </c>
    </row>
    <row r="215" spans="1:65" s="13" customFormat="1" ht="10.199999999999999">
      <c r="B215" s="192"/>
      <c r="C215" s="193"/>
      <c r="D215" s="194" t="s">
        <v>173</v>
      </c>
      <c r="E215" s="195" t="s">
        <v>28</v>
      </c>
      <c r="F215" s="196" t="s">
        <v>84</v>
      </c>
      <c r="G215" s="193"/>
      <c r="H215" s="197">
        <v>1</v>
      </c>
      <c r="I215" s="198"/>
      <c r="J215" s="193"/>
      <c r="K215" s="193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173</v>
      </c>
      <c r="AU215" s="203" t="s">
        <v>87</v>
      </c>
      <c r="AV215" s="13" t="s">
        <v>87</v>
      </c>
      <c r="AW215" s="13" t="s">
        <v>36</v>
      </c>
      <c r="AX215" s="13" t="s">
        <v>84</v>
      </c>
      <c r="AY215" s="203" t="s">
        <v>162</v>
      </c>
    </row>
    <row r="216" spans="1:65" s="2" customFormat="1" ht="34.799999999999997" customHeight="1">
      <c r="A216" s="35"/>
      <c r="B216" s="36"/>
      <c r="C216" s="174" t="s">
        <v>405</v>
      </c>
      <c r="D216" s="174" t="s">
        <v>164</v>
      </c>
      <c r="E216" s="175" t="s">
        <v>1986</v>
      </c>
      <c r="F216" s="176" t="s">
        <v>1987</v>
      </c>
      <c r="G216" s="177" t="s">
        <v>327</v>
      </c>
      <c r="H216" s="235"/>
      <c r="I216" s="179"/>
      <c r="J216" s="180">
        <f>ROUND(I216*H216,2)</f>
        <v>0</v>
      </c>
      <c r="K216" s="176" t="s">
        <v>168</v>
      </c>
      <c r="L216" s="40"/>
      <c r="M216" s="181" t="s">
        <v>28</v>
      </c>
      <c r="N216" s="182" t="s">
        <v>47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263</v>
      </c>
      <c r="AT216" s="185" t="s">
        <v>164</v>
      </c>
      <c r="AU216" s="185" t="s">
        <v>87</v>
      </c>
      <c r="AY216" s="18" t="s">
        <v>162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84</v>
      </c>
      <c r="BK216" s="186">
        <f>ROUND(I216*H216,2)</f>
        <v>0</v>
      </c>
      <c r="BL216" s="18" t="s">
        <v>263</v>
      </c>
      <c r="BM216" s="185" t="s">
        <v>1988</v>
      </c>
    </row>
    <row r="217" spans="1:65" s="2" customFormat="1" ht="10.199999999999999">
      <c r="A217" s="35"/>
      <c r="B217" s="36"/>
      <c r="C217" s="37"/>
      <c r="D217" s="187" t="s">
        <v>171</v>
      </c>
      <c r="E217" s="37"/>
      <c r="F217" s="188" t="s">
        <v>1989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171</v>
      </c>
      <c r="AU217" s="18" t="s">
        <v>87</v>
      </c>
    </row>
    <row r="218" spans="1:65" s="12" customFormat="1" ht="25.95" customHeight="1">
      <c r="B218" s="158"/>
      <c r="C218" s="159"/>
      <c r="D218" s="160" t="s">
        <v>75</v>
      </c>
      <c r="E218" s="161" t="s">
        <v>1105</v>
      </c>
      <c r="F218" s="161" t="s">
        <v>1106</v>
      </c>
      <c r="G218" s="159"/>
      <c r="H218" s="159"/>
      <c r="I218" s="162"/>
      <c r="J218" s="163">
        <f>BK218</f>
        <v>0</v>
      </c>
      <c r="K218" s="159"/>
      <c r="L218" s="164"/>
      <c r="M218" s="165"/>
      <c r="N218" s="166"/>
      <c r="O218" s="166"/>
      <c r="P218" s="167">
        <f>P219+P223</f>
        <v>0</v>
      </c>
      <c r="Q218" s="166"/>
      <c r="R218" s="167">
        <f>R219+R223</f>
        <v>0</v>
      </c>
      <c r="S218" s="166"/>
      <c r="T218" s="168">
        <f>T219+T223</f>
        <v>0</v>
      </c>
      <c r="AR218" s="169" t="s">
        <v>193</v>
      </c>
      <c r="AT218" s="170" t="s">
        <v>75</v>
      </c>
      <c r="AU218" s="170" t="s">
        <v>76</v>
      </c>
      <c r="AY218" s="169" t="s">
        <v>162</v>
      </c>
      <c r="BK218" s="171">
        <f>BK219+BK223</f>
        <v>0</v>
      </c>
    </row>
    <row r="219" spans="1:65" s="12" customFormat="1" ht="22.8" customHeight="1">
      <c r="B219" s="158"/>
      <c r="C219" s="159"/>
      <c r="D219" s="160" t="s">
        <v>75</v>
      </c>
      <c r="E219" s="172" t="s">
        <v>1107</v>
      </c>
      <c r="F219" s="172" t="s">
        <v>1108</v>
      </c>
      <c r="G219" s="159"/>
      <c r="H219" s="159"/>
      <c r="I219" s="162"/>
      <c r="J219" s="173">
        <f>BK219</f>
        <v>0</v>
      </c>
      <c r="K219" s="159"/>
      <c r="L219" s="164"/>
      <c r="M219" s="165"/>
      <c r="N219" s="166"/>
      <c r="O219" s="166"/>
      <c r="P219" s="167">
        <f>SUM(P220:P222)</f>
        <v>0</v>
      </c>
      <c r="Q219" s="166"/>
      <c r="R219" s="167">
        <f>SUM(R220:R222)</f>
        <v>0</v>
      </c>
      <c r="S219" s="166"/>
      <c r="T219" s="168">
        <f>SUM(T220:T222)</f>
        <v>0</v>
      </c>
      <c r="AR219" s="169" t="s">
        <v>193</v>
      </c>
      <c r="AT219" s="170" t="s">
        <v>75</v>
      </c>
      <c r="AU219" s="170" t="s">
        <v>84</v>
      </c>
      <c r="AY219" s="169" t="s">
        <v>162</v>
      </c>
      <c r="BK219" s="171">
        <f>SUM(BK220:BK222)</f>
        <v>0</v>
      </c>
    </row>
    <row r="220" spans="1:65" s="2" customFormat="1" ht="14.4" customHeight="1">
      <c r="A220" s="35"/>
      <c r="B220" s="36"/>
      <c r="C220" s="174" t="s">
        <v>415</v>
      </c>
      <c r="D220" s="174" t="s">
        <v>164</v>
      </c>
      <c r="E220" s="175" t="s">
        <v>1990</v>
      </c>
      <c r="F220" s="176" t="s">
        <v>1991</v>
      </c>
      <c r="G220" s="177" t="s">
        <v>236</v>
      </c>
      <c r="H220" s="178">
        <v>1</v>
      </c>
      <c r="I220" s="179"/>
      <c r="J220" s="180">
        <f>ROUND(I220*H220,2)</f>
        <v>0</v>
      </c>
      <c r="K220" s="176" t="s">
        <v>168</v>
      </c>
      <c r="L220" s="40"/>
      <c r="M220" s="181" t="s">
        <v>28</v>
      </c>
      <c r="N220" s="182" t="s">
        <v>47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1113</v>
      </c>
      <c r="AT220" s="185" t="s">
        <v>164</v>
      </c>
      <c r="AU220" s="185" t="s">
        <v>87</v>
      </c>
      <c r="AY220" s="18" t="s">
        <v>162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84</v>
      </c>
      <c r="BK220" s="186">
        <f>ROUND(I220*H220,2)</f>
        <v>0</v>
      </c>
      <c r="BL220" s="18" t="s">
        <v>1113</v>
      </c>
      <c r="BM220" s="185" t="s">
        <v>1992</v>
      </c>
    </row>
    <row r="221" spans="1:65" s="2" customFormat="1" ht="10.199999999999999">
      <c r="A221" s="35"/>
      <c r="B221" s="36"/>
      <c r="C221" s="37"/>
      <c r="D221" s="187" t="s">
        <v>171</v>
      </c>
      <c r="E221" s="37"/>
      <c r="F221" s="188" t="s">
        <v>1993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171</v>
      </c>
      <c r="AU221" s="18" t="s">
        <v>87</v>
      </c>
    </row>
    <row r="222" spans="1:65" s="13" customFormat="1" ht="10.199999999999999">
      <c r="B222" s="192"/>
      <c r="C222" s="193"/>
      <c r="D222" s="194" t="s">
        <v>173</v>
      </c>
      <c r="E222" s="195" t="s">
        <v>28</v>
      </c>
      <c r="F222" s="196" t="s">
        <v>84</v>
      </c>
      <c r="G222" s="193"/>
      <c r="H222" s="197">
        <v>1</v>
      </c>
      <c r="I222" s="198"/>
      <c r="J222" s="193"/>
      <c r="K222" s="193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173</v>
      </c>
      <c r="AU222" s="203" t="s">
        <v>87</v>
      </c>
      <c r="AV222" s="13" t="s">
        <v>87</v>
      </c>
      <c r="AW222" s="13" t="s">
        <v>36</v>
      </c>
      <c r="AX222" s="13" t="s">
        <v>84</v>
      </c>
      <c r="AY222" s="203" t="s">
        <v>162</v>
      </c>
    </row>
    <row r="223" spans="1:65" s="12" customFormat="1" ht="22.8" customHeight="1">
      <c r="B223" s="158"/>
      <c r="C223" s="159"/>
      <c r="D223" s="160" t="s">
        <v>75</v>
      </c>
      <c r="E223" s="172" t="s">
        <v>1119</v>
      </c>
      <c r="F223" s="172" t="s">
        <v>1120</v>
      </c>
      <c r="G223" s="159"/>
      <c r="H223" s="159"/>
      <c r="I223" s="162"/>
      <c r="J223" s="173">
        <f>BK223</f>
        <v>0</v>
      </c>
      <c r="K223" s="159"/>
      <c r="L223" s="164"/>
      <c r="M223" s="165"/>
      <c r="N223" s="166"/>
      <c r="O223" s="166"/>
      <c r="P223" s="167">
        <f>SUM(P224:P226)</f>
        <v>0</v>
      </c>
      <c r="Q223" s="166"/>
      <c r="R223" s="167">
        <f>SUM(R224:R226)</f>
        <v>0</v>
      </c>
      <c r="S223" s="166"/>
      <c r="T223" s="168">
        <f>SUM(T224:T226)</f>
        <v>0</v>
      </c>
      <c r="AR223" s="169" t="s">
        <v>193</v>
      </c>
      <c r="AT223" s="170" t="s">
        <v>75</v>
      </c>
      <c r="AU223" s="170" t="s">
        <v>84</v>
      </c>
      <c r="AY223" s="169" t="s">
        <v>162</v>
      </c>
      <c r="BK223" s="171">
        <f>SUM(BK224:BK226)</f>
        <v>0</v>
      </c>
    </row>
    <row r="224" spans="1:65" s="2" customFormat="1" ht="14.4" customHeight="1">
      <c r="A224" s="35"/>
      <c r="B224" s="36"/>
      <c r="C224" s="174" t="s">
        <v>844</v>
      </c>
      <c r="D224" s="174" t="s">
        <v>164</v>
      </c>
      <c r="E224" s="175" t="s">
        <v>1994</v>
      </c>
      <c r="F224" s="176" t="s">
        <v>1120</v>
      </c>
      <c r="G224" s="177" t="s">
        <v>236</v>
      </c>
      <c r="H224" s="178">
        <v>1</v>
      </c>
      <c r="I224" s="179"/>
      <c r="J224" s="180">
        <f>ROUND(I224*H224,2)</f>
        <v>0</v>
      </c>
      <c r="K224" s="176" t="s">
        <v>168</v>
      </c>
      <c r="L224" s="40"/>
      <c r="M224" s="181" t="s">
        <v>28</v>
      </c>
      <c r="N224" s="182" t="s">
        <v>47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1113</v>
      </c>
      <c r="AT224" s="185" t="s">
        <v>164</v>
      </c>
      <c r="AU224" s="185" t="s">
        <v>87</v>
      </c>
      <c r="AY224" s="18" t="s">
        <v>162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84</v>
      </c>
      <c r="BK224" s="186">
        <f>ROUND(I224*H224,2)</f>
        <v>0</v>
      </c>
      <c r="BL224" s="18" t="s">
        <v>1113</v>
      </c>
      <c r="BM224" s="185" t="s">
        <v>1995</v>
      </c>
    </row>
    <row r="225" spans="1:51" s="2" customFormat="1" ht="10.199999999999999">
      <c r="A225" s="35"/>
      <c r="B225" s="36"/>
      <c r="C225" s="37"/>
      <c r="D225" s="187" t="s">
        <v>171</v>
      </c>
      <c r="E225" s="37"/>
      <c r="F225" s="188" t="s">
        <v>1996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171</v>
      </c>
      <c r="AU225" s="18" t="s">
        <v>87</v>
      </c>
    </row>
    <row r="226" spans="1:51" s="13" customFormat="1" ht="10.199999999999999">
      <c r="B226" s="192"/>
      <c r="C226" s="193"/>
      <c r="D226" s="194" t="s">
        <v>173</v>
      </c>
      <c r="E226" s="195" t="s">
        <v>28</v>
      </c>
      <c r="F226" s="196" t="s">
        <v>84</v>
      </c>
      <c r="G226" s="193"/>
      <c r="H226" s="197">
        <v>1</v>
      </c>
      <c r="I226" s="198"/>
      <c r="J226" s="193"/>
      <c r="K226" s="193"/>
      <c r="L226" s="199"/>
      <c r="M226" s="236"/>
      <c r="N226" s="237"/>
      <c r="O226" s="237"/>
      <c r="P226" s="237"/>
      <c r="Q226" s="237"/>
      <c r="R226" s="237"/>
      <c r="S226" s="237"/>
      <c r="T226" s="238"/>
      <c r="AT226" s="203" t="s">
        <v>173</v>
      </c>
      <c r="AU226" s="203" t="s">
        <v>87</v>
      </c>
      <c r="AV226" s="13" t="s">
        <v>87</v>
      </c>
      <c r="AW226" s="13" t="s">
        <v>36</v>
      </c>
      <c r="AX226" s="13" t="s">
        <v>84</v>
      </c>
      <c r="AY226" s="203" t="s">
        <v>162</v>
      </c>
    </row>
    <row r="227" spans="1:51" s="2" customFormat="1" ht="6.9" customHeight="1">
      <c r="A227" s="35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0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sheetProtection algorithmName="SHA-512" hashValue="uebcgbFPjcquEQQ7NOdzbU6TJ/xN6g3th1cFEULhTgtDzBNUXHtcfPI0490bKLCjRwokf0tObXDJGiMv658lnw==" saltValue="89icFdoNCoFDorbzMcUxVzrWRBiM7nXs+/Pj7KBWphVghdf2+VrIIinsCltRDKuf4Jz3gWhpHFQWFxlpY7t3/A==" spinCount="100000" sheet="1" objects="1" scenarios="1" formatColumns="0" formatRows="0" autoFilter="0"/>
  <autoFilter ref="C91:K226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99" r:id="rId2"/>
    <hyperlink ref="F103" r:id="rId3"/>
    <hyperlink ref="F107" r:id="rId4"/>
    <hyperlink ref="F110" r:id="rId5"/>
    <hyperlink ref="F113" r:id="rId6"/>
    <hyperlink ref="F116" r:id="rId7"/>
    <hyperlink ref="F119" r:id="rId8"/>
    <hyperlink ref="F122" r:id="rId9"/>
    <hyperlink ref="F126" r:id="rId10"/>
    <hyperlink ref="F131" r:id="rId11"/>
    <hyperlink ref="F135" r:id="rId12"/>
    <hyperlink ref="F140" r:id="rId13"/>
    <hyperlink ref="F143" r:id="rId14"/>
    <hyperlink ref="F148" r:id="rId15"/>
    <hyperlink ref="F155" r:id="rId16"/>
    <hyperlink ref="F160" r:id="rId17"/>
    <hyperlink ref="F163" r:id="rId18"/>
    <hyperlink ref="F166" r:id="rId19"/>
    <hyperlink ref="F175" r:id="rId20"/>
    <hyperlink ref="F178" r:id="rId21"/>
    <hyperlink ref="F183" r:id="rId22"/>
    <hyperlink ref="F186" r:id="rId23"/>
    <hyperlink ref="F190" r:id="rId24"/>
    <hyperlink ref="F194" r:id="rId25"/>
    <hyperlink ref="F196" r:id="rId26"/>
    <hyperlink ref="F199" r:id="rId27"/>
    <hyperlink ref="F202" r:id="rId28"/>
    <hyperlink ref="F204" r:id="rId29"/>
    <hyperlink ref="F206" r:id="rId30"/>
    <hyperlink ref="F208" r:id="rId31"/>
    <hyperlink ref="F212" r:id="rId32"/>
    <hyperlink ref="F217" r:id="rId33"/>
    <hyperlink ref="F221" r:id="rId34"/>
    <hyperlink ref="F225" r:id="rId3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8"/>
  <sheetViews>
    <sheetView showGridLines="0" workbookViewId="0">
      <selection activeCell="E9" sqref="E9:H9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83.5703125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8" t="s">
        <v>113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87</v>
      </c>
    </row>
    <row r="4" spans="1:46" s="1" customFormat="1" ht="24.9" customHeight="1">
      <c r="B4" s="21"/>
      <c r="D4" s="104" t="s">
        <v>123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4.4" customHeight="1">
      <c r="B7" s="21"/>
      <c r="E7" s="367" t="str">
        <f>'Rekapitulace stavby'!K6</f>
        <v>Modernizace dopravního hřiště Chomutov</v>
      </c>
      <c r="F7" s="368"/>
      <c r="G7" s="368"/>
      <c r="H7" s="368"/>
      <c r="L7" s="21"/>
    </row>
    <row r="8" spans="1:46" s="2" customFormat="1" ht="12" customHeight="1">
      <c r="A8" s="35"/>
      <c r="B8" s="40"/>
      <c r="C8" s="35"/>
      <c r="D8" s="106" t="s">
        <v>124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5.6" customHeight="1">
      <c r="A9" s="35"/>
      <c r="B9" s="40"/>
      <c r="C9" s="35"/>
      <c r="D9" s="35"/>
      <c r="E9" s="369" t="s">
        <v>1997</v>
      </c>
      <c r="F9" s="370"/>
      <c r="G9" s="370"/>
      <c r="H9" s="37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114</v>
      </c>
      <c r="G11" s="35"/>
      <c r="H11" s="35"/>
      <c r="I11" s="106" t="s">
        <v>20</v>
      </c>
      <c r="J11" s="108" t="s">
        <v>28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23</v>
      </c>
      <c r="G12" s="35"/>
      <c r="H12" s="35"/>
      <c r="I12" s="106" t="s">
        <v>24</v>
      </c>
      <c r="J12" s="109" t="str">
        <f>'Rekapitulace stavby'!AN8</f>
        <v>23. 9. 2021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28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1" t="str">
        <f>'Rekapitulace stavby'!E14</f>
        <v>Vyplň údaj</v>
      </c>
      <c r="F18" s="372"/>
      <c r="G18" s="372"/>
      <c r="H18" s="372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27</v>
      </c>
      <c r="J20" s="108" t="s">
        <v>34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35</v>
      </c>
      <c r="F21" s="35"/>
      <c r="G21" s="35"/>
      <c r="H21" s="35"/>
      <c r="I21" s="106" t="s">
        <v>30</v>
      </c>
      <c r="J21" s="108" t="s">
        <v>28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37</v>
      </c>
      <c r="E23" s="35"/>
      <c r="F23" s="35"/>
      <c r="G23" s="35"/>
      <c r="H23" s="35"/>
      <c r="I23" s="106" t="s">
        <v>27</v>
      </c>
      <c r="J23" s="108" t="s">
        <v>38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</v>
      </c>
      <c r="F24" s="35"/>
      <c r="G24" s="35"/>
      <c r="H24" s="35"/>
      <c r="I24" s="106" t="s">
        <v>30</v>
      </c>
      <c r="J24" s="108" t="s">
        <v>28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40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32" customHeight="1">
      <c r="A27" s="110"/>
      <c r="B27" s="111"/>
      <c r="C27" s="110"/>
      <c r="D27" s="110"/>
      <c r="E27" s="373" t="s">
        <v>127</v>
      </c>
      <c r="F27" s="373"/>
      <c r="G27" s="373"/>
      <c r="H27" s="37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42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44</v>
      </c>
      <c r="G32" s="35"/>
      <c r="H32" s="35"/>
      <c r="I32" s="116" t="s">
        <v>43</v>
      </c>
      <c r="J32" s="116" t="s">
        <v>45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46</v>
      </c>
      <c r="E33" s="106" t="s">
        <v>47</v>
      </c>
      <c r="F33" s="118">
        <f>ROUND((SUM(BE81:BE87)),  2)</f>
        <v>0</v>
      </c>
      <c r="G33" s="35"/>
      <c r="H33" s="35"/>
      <c r="I33" s="119">
        <v>0.21</v>
      </c>
      <c r="J33" s="118">
        <f>ROUND(((SUM(BE81:BE87))*I33),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48</v>
      </c>
      <c r="F34" s="118">
        <f>ROUND((SUM(BF81:BF87)),  2)</f>
        <v>0</v>
      </c>
      <c r="G34" s="35"/>
      <c r="H34" s="35"/>
      <c r="I34" s="119">
        <v>0.15</v>
      </c>
      <c r="J34" s="118">
        <f>ROUND(((SUM(BF81:BF87))*I34),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49</v>
      </c>
      <c r="F35" s="118">
        <f>ROUND((SUM(BG81:BG87)),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50</v>
      </c>
      <c r="F36" s="118">
        <f>ROUND((SUM(BH81:BH87)),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51</v>
      </c>
      <c r="F37" s="118">
        <f>ROUND((SUM(BI81:BI87)),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52</v>
      </c>
      <c r="E39" s="122"/>
      <c r="F39" s="122"/>
      <c r="G39" s="123" t="s">
        <v>53</v>
      </c>
      <c r="H39" s="124" t="s">
        <v>54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128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4" t="str">
        <f>E7</f>
        <v>Modernizace dopravního hřiště Chomutov</v>
      </c>
      <c r="F48" s="375"/>
      <c r="G48" s="375"/>
      <c r="H48" s="37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6" customHeight="1">
      <c r="A50" s="35"/>
      <c r="B50" s="36"/>
      <c r="C50" s="37"/>
      <c r="D50" s="37"/>
      <c r="E50" s="331" t="str">
        <f>E9</f>
        <v>08 - D.1.7 - Elektroinstalace</v>
      </c>
      <c r="F50" s="376"/>
      <c r="G50" s="376"/>
      <c r="H50" s="37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Chomutov</v>
      </c>
      <c r="G52" s="37"/>
      <c r="H52" s="37"/>
      <c r="I52" s="30" t="s">
        <v>24</v>
      </c>
      <c r="J52" s="60" t="str">
        <f>IF(J12="","",J12)</f>
        <v>23. 9. 2021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6.4" customHeight="1">
      <c r="A54" s="35"/>
      <c r="B54" s="36"/>
      <c r="C54" s="30" t="s">
        <v>26</v>
      </c>
      <c r="D54" s="37"/>
      <c r="E54" s="37"/>
      <c r="F54" s="28" t="str">
        <f>E15</f>
        <v>Statutární město Chomutov</v>
      </c>
      <c r="G54" s="37"/>
      <c r="H54" s="37"/>
      <c r="I54" s="30" t="s">
        <v>33</v>
      </c>
      <c r="J54" s="33" t="str">
        <f>E21</f>
        <v>ing.Břetislav Sedláček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37</v>
      </c>
      <c r="J55" s="33" t="str">
        <f>E24</f>
        <v>Švandrlík Milan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129</v>
      </c>
      <c r="D57" s="132"/>
      <c r="E57" s="132"/>
      <c r="F57" s="132"/>
      <c r="G57" s="132"/>
      <c r="H57" s="132"/>
      <c r="I57" s="132"/>
      <c r="J57" s="133" t="s">
        <v>130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74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131</v>
      </c>
    </row>
    <row r="60" spans="1:47" s="9" customFormat="1" ht="24.9" customHeight="1">
      <c r="B60" s="135"/>
      <c r="C60" s="136"/>
      <c r="D60" s="137" t="s">
        <v>1998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95" customHeight="1">
      <c r="B61" s="141"/>
      <c r="C61" s="142"/>
      <c r="D61" s="143" t="s">
        <v>1999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147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4" t="str">
        <f>E7</f>
        <v>Modernizace dopravního hřiště Chomutov</v>
      </c>
      <c r="F71" s="375"/>
      <c r="G71" s="375"/>
      <c r="H71" s="375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124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5.6" customHeight="1">
      <c r="A73" s="35"/>
      <c r="B73" s="36"/>
      <c r="C73" s="37"/>
      <c r="D73" s="37"/>
      <c r="E73" s="331" t="str">
        <f>E9</f>
        <v>08 - D.1.7 - Elektroinstalace</v>
      </c>
      <c r="F73" s="376"/>
      <c r="G73" s="376"/>
      <c r="H73" s="376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22</v>
      </c>
      <c r="D75" s="37"/>
      <c r="E75" s="37"/>
      <c r="F75" s="28" t="str">
        <f>F12</f>
        <v>Chomutov</v>
      </c>
      <c r="G75" s="37"/>
      <c r="H75" s="37"/>
      <c r="I75" s="30" t="s">
        <v>24</v>
      </c>
      <c r="J75" s="60" t="str">
        <f>IF(J12="","",J12)</f>
        <v>23. 9. 2021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6.4" customHeight="1">
      <c r="A77" s="35"/>
      <c r="B77" s="36"/>
      <c r="C77" s="30" t="s">
        <v>26</v>
      </c>
      <c r="D77" s="37"/>
      <c r="E77" s="37"/>
      <c r="F77" s="28" t="str">
        <f>E15</f>
        <v>Statutární město Chomutov</v>
      </c>
      <c r="G77" s="37"/>
      <c r="H77" s="37"/>
      <c r="I77" s="30" t="s">
        <v>33</v>
      </c>
      <c r="J77" s="33" t="str">
        <f>E21</f>
        <v>ing.Břetislav Sedláček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31</v>
      </c>
      <c r="D78" s="37"/>
      <c r="E78" s="37"/>
      <c r="F78" s="28" t="str">
        <f>IF(E18="","",E18)</f>
        <v>Vyplň údaj</v>
      </c>
      <c r="G78" s="37"/>
      <c r="H78" s="37"/>
      <c r="I78" s="30" t="s">
        <v>37</v>
      </c>
      <c r="J78" s="33" t="str">
        <f>E24</f>
        <v>Švandrlík Milan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148</v>
      </c>
      <c r="D80" s="150" t="s">
        <v>61</v>
      </c>
      <c r="E80" s="150" t="s">
        <v>57</v>
      </c>
      <c r="F80" s="150" t="s">
        <v>58</v>
      </c>
      <c r="G80" s="150" t="s">
        <v>149</v>
      </c>
      <c r="H80" s="150" t="s">
        <v>150</v>
      </c>
      <c r="I80" s="150" t="s">
        <v>151</v>
      </c>
      <c r="J80" s="150" t="s">
        <v>130</v>
      </c>
      <c r="K80" s="151" t="s">
        <v>152</v>
      </c>
      <c r="L80" s="152"/>
      <c r="M80" s="69" t="s">
        <v>28</v>
      </c>
      <c r="N80" s="70" t="s">
        <v>46</v>
      </c>
      <c r="O80" s="70" t="s">
        <v>153</v>
      </c>
      <c r="P80" s="70" t="s">
        <v>154</v>
      </c>
      <c r="Q80" s="70" t="s">
        <v>155</v>
      </c>
      <c r="R80" s="70" t="s">
        <v>156</v>
      </c>
      <c r="S80" s="70" t="s">
        <v>157</v>
      </c>
      <c r="T80" s="71" t="s">
        <v>158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8" customHeight="1">
      <c r="A81" s="35"/>
      <c r="B81" s="36"/>
      <c r="C81" s="76" t="s">
        <v>159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75</v>
      </c>
      <c r="AU81" s="18" t="s">
        <v>131</v>
      </c>
      <c r="BK81" s="157">
        <f>BK82</f>
        <v>0</v>
      </c>
    </row>
    <row r="82" spans="1:65" s="12" customFormat="1" ht="25.95" customHeight="1">
      <c r="B82" s="158"/>
      <c r="C82" s="159"/>
      <c r="D82" s="160" t="s">
        <v>75</v>
      </c>
      <c r="E82" s="161" t="s">
        <v>228</v>
      </c>
      <c r="F82" s="161" t="s">
        <v>2000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182</v>
      </c>
      <c r="AT82" s="170" t="s">
        <v>75</v>
      </c>
      <c r="AU82" s="170" t="s">
        <v>76</v>
      </c>
      <c r="AY82" s="169" t="s">
        <v>162</v>
      </c>
      <c r="BK82" s="171">
        <f>BK83</f>
        <v>0</v>
      </c>
    </row>
    <row r="83" spans="1:65" s="12" customFormat="1" ht="22.8" customHeight="1">
      <c r="B83" s="158"/>
      <c r="C83" s="159"/>
      <c r="D83" s="160" t="s">
        <v>75</v>
      </c>
      <c r="E83" s="172" t="s">
        <v>2001</v>
      </c>
      <c r="F83" s="172" t="s">
        <v>2002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SUM(P84:P87)</f>
        <v>0</v>
      </c>
      <c r="Q83" s="166"/>
      <c r="R83" s="167">
        <f>SUM(R84:R87)</f>
        <v>0</v>
      </c>
      <c r="S83" s="166"/>
      <c r="T83" s="168">
        <f>SUM(T84:T87)</f>
        <v>0</v>
      </c>
      <c r="AR83" s="169" t="s">
        <v>182</v>
      </c>
      <c r="AT83" s="170" t="s">
        <v>75</v>
      </c>
      <c r="AU83" s="170" t="s">
        <v>84</v>
      </c>
      <c r="AY83" s="169" t="s">
        <v>162</v>
      </c>
      <c r="BK83" s="171">
        <f>SUM(BK84:BK87)</f>
        <v>0</v>
      </c>
    </row>
    <row r="84" spans="1:65" s="2" customFormat="1" ht="19.8" customHeight="1">
      <c r="A84" s="35"/>
      <c r="B84" s="36"/>
      <c r="C84" s="174" t="s">
        <v>84</v>
      </c>
      <c r="D84" s="174" t="s">
        <v>164</v>
      </c>
      <c r="E84" s="175" t="s">
        <v>2003</v>
      </c>
      <c r="F84" s="176" t="s">
        <v>2004</v>
      </c>
      <c r="G84" s="177" t="s">
        <v>236</v>
      </c>
      <c r="H84" s="178">
        <v>1</v>
      </c>
      <c r="I84" s="179"/>
      <c r="J84" s="180">
        <f>ROUND(I84*H84,2)</f>
        <v>0</v>
      </c>
      <c r="K84" s="176" t="s">
        <v>28</v>
      </c>
      <c r="L84" s="40"/>
      <c r="M84" s="181" t="s">
        <v>28</v>
      </c>
      <c r="N84" s="182" t="s">
        <v>47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955</v>
      </c>
      <c r="AT84" s="185" t="s">
        <v>164</v>
      </c>
      <c r="AU84" s="185" t="s">
        <v>87</v>
      </c>
      <c r="AY84" s="18" t="s">
        <v>162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84</v>
      </c>
      <c r="BK84" s="186">
        <f>ROUND(I84*H84,2)</f>
        <v>0</v>
      </c>
      <c r="BL84" s="18" t="s">
        <v>955</v>
      </c>
      <c r="BM84" s="185" t="s">
        <v>2005</v>
      </c>
    </row>
    <row r="85" spans="1:65" s="13" customFormat="1" ht="10.199999999999999">
      <c r="B85" s="192"/>
      <c r="C85" s="193"/>
      <c r="D85" s="194" t="s">
        <v>173</v>
      </c>
      <c r="E85" s="195" t="s">
        <v>28</v>
      </c>
      <c r="F85" s="196" t="s">
        <v>84</v>
      </c>
      <c r="G85" s="193"/>
      <c r="H85" s="197">
        <v>1</v>
      </c>
      <c r="I85" s="198"/>
      <c r="J85" s="193"/>
      <c r="K85" s="193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173</v>
      </c>
      <c r="AU85" s="203" t="s">
        <v>87</v>
      </c>
      <c r="AV85" s="13" t="s">
        <v>87</v>
      </c>
      <c r="AW85" s="13" t="s">
        <v>36</v>
      </c>
      <c r="AX85" s="13" t="s">
        <v>84</v>
      </c>
      <c r="AY85" s="203" t="s">
        <v>162</v>
      </c>
    </row>
    <row r="86" spans="1:65" s="2" customFormat="1" ht="19.8" customHeight="1">
      <c r="A86" s="35"/>
      <c r="B86" s="36"/>
      <c r="C86" s="174" t="s">
        <v>87</v>
      </c>
      <c r="D86" s="174" t="s">
        <v>164</v>
      </c>
      <c r="E86" s="175" t="s">
        <v>2006</v>
      </c>
      <c r="F86" s="176" t="s">
        <v>2007</v>
      </c>
      <c r="G86" s="177" t="s">
        <v>236</v>
      </c>
      <c r="H86" s="178">
        <v>1</v>
      </c>
      <c r="I86" s="179"/>
      <c r="J86" s="180">
        <f>ROUND(I86*H86,2)</f>
        <v>0</v>
      </c>
      <c r="K86" s="176" t="s">
        <v>28</v>
      </c>
      <c r="L86" s="40"/>
      <c r="M86" s="181" t="s">
        <v>28</v>
      </c>
      <c r="N86" s="182" t="s">
        <v>47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955</v>
      </c>
      <c r="AT86" s="185" t="s">
        <v>164</v>
      </c>
      <c r="AU86" s="185" t="s">
        <v>87</v>
      </c>
      <c r="AY86" s="18" t="s">
        <v>162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84</v>
      </c>
      <c r="BK86" s="186">
        <f>ROUND(I86*H86,2)</f>
        <v>0</v>
      </c>
      <c r="BL86" s="18" t="s">
        <v>955</v>
      </c>
      <c r="BM86" s="185" t="s">
        <v>2008</v>
      </c>
    </row>
    <row r="87" spans="1:65" s="13" customFormat="1" ht="10.199999999999999">
      <c r="B87" s="192"/>
      <c r="C87" s="193"/>
      <c r="D87" s="194" t="s">
        <v>173</v>
      </c>
      <c r="E87" s="195" t="s">
        <v>28</v>
      </c>
      <c r="F87" s="196" t="s">
        <v>84</v>
      </c>
      <c r="G87" s="193"/>
      <c r="H87" s="197">
        <v>1</v>
      </c>
      <c r="I87" s="198"/>
      <c r="J87" s="193"/>
      <c r="K87" s="193"/>
      <c r="L87" s="199"/>
      <c r="M87" s="236"/>
      <c r="N87" s="237"/>
      <c r="O87" s="237"/>
      <c r="P87" s="237"/>
      <c r="Q87" s="237"/>
      <c r="R87" s="237"/>
      <c r="S87" s="237"/>
      <c r="T87" s="238"/>
      <c r="AT87" s="203" t="s">
        <v>173</v>
      </c>
      <c r="AU87" s="203" t="s">
        <v>87</v>
      </c>
      <c r="AV87" s="13" t="s">
        <v>87</v>
      </c>
      <c r="AW87" s="13" t="s">
        <v>36</v>
      </c>
      <c r="AX87" s="13" t="s">
        <v>84</v>
      </c>
      <c r="AY87" s="203" t="s">
        <v>162</v>
      </c>
    </row>
    <row r="88" spans="1:65" s="2" customFormat="1" ht="6.9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0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algorithmName="SHA-512" hashValue="zrSYDYCP6ggiiKQ+HanZBu/29qxpEfUa65qk+HjfTNTfT/7GBHaT9WETtBBWPslL9v2sNbSjHMe7D11LF9P1sA==" saltValue="o2P47CC6q03VaMTQSOMtu8sULgrq2Q+RVFFTxBIcLTtIxKIRBPX2ORGjKaJqTyoaGmTTd0KbkGZi2TMuPIjQOw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01 - D.1.1 - SO.01.a - Zá...</vt:lpstr>
      <vt:lpstr>02 - D.1.1 - SO.01.b - Sk...</vt:lpstr>
      <vt:lpstr>03 - D.1.1 - SO.01.c - Po...</vt:lpstr>
      <vt:lpstr>04 - D.1.3 - SO.03.a - Do...</vt:lpstr>
      <vt:lpstr>05 - D.1.3 - SO.03.b - cy...</vt:lpstr>
      <vt:lpstr>06 - D.1.5 - Úprava území</vt:lpstr>
      <vt:lpstr>07 - D.1.6 - Přípojka vod...</vt:lpstr>
      <vt:lpstr>08 - D.1.7 - Elektroinsta...</vt:lpstr>
      <vt:lpstr>09 - D.1.8 - Technologie SSZ</vt:lpstr>
      <vt:lpstr>10 - D.1.9 - Veřejné osvě...</vt:lpstr>
      <vt:lpstr>Pokyny pro vyplnění</vt:lpstr>
      <vt:lpstr>'01 - D.1.1 - SO.01.a - Zá...'!Názvy_tisku</vt:lpstr>
      <vt:lpstr>'02 - D.1.1 - SO.01.b - Sk...'!Názvy_tisku</vt:lpstr>
      <vt:lpstr>'03 - D.1.1 - SO.01.c - Po...'!Názvy_tisku</vt:lpstr>
      <vt:lpstr>'04 - D.1.3 - SO.03.a - Do...'!Názvy_tisku</vt:lpstr>
      <vt:lpstr>'05 - D.1.3 - SO.03.b - cy...'!Názvy_tisku</vt:lpstr>
      <vt:lpstr>'06 - D.1.5 - Úprava území'!Názvy_tisku</vt:lpstr>
      <vt:lpstr>'07 - D.1.6 - Přípojka vod...'!Názvy_tisku</vt:lpstr>
      <vt:lpstr>'08 - D.1.7 - Elektroinsta...'!Názvy_tisku</vt:lpstr>
      <vt:lpstr>'09 - D.1.8 - Technologie SSZ'!Názvy_tisku</vt:lpstr>
      <vt:lpstr>'10 - D.1.9 - Veřejné osvě...'!Názvy_tisku</vt:lpstr>
      <vt:lpstr>'Rekapitulace stavby'!Názvy_tisku</vt:lpstr>
      <vt:lpstr>'01 - D.1.1 - SO.01.a - Zá...'!Oblast_tisku</vt:lpstr>
      <vt:lpstr>'02 - D.1.1 - SO.01.b - Sk...'!Oblast_tisku</vt:lpstr>
      <vt:lpstr>'03 - D.1.1 - SO.01.c - Po...'!Oblast_tisku</vt:lpstr>
      <vt:lpstr>'04 - D.1.3 - SO.03.a - Do...'!Oblast_tisku</vt:lpstr>
      <vt:lpstr>'05 - D.1.3 - SO.03.b - cy...'!Oblast_tisku</vt:lpstr>
      <vt:lpstr>'06 - D.1.5 - Úprava území'!Oblast_tisku</vt:lpstr>
      <vt:lpstr>'07 - D.1.6 - Přípojka vod...'!Oblast_tisku</vt:lpstr>
      <vt:lpstr>'08 - D.1.7 - Elektroinsta...'!Oblast_tisku</vt:lpstr>
      <vt:lpstr>'09 - D.1.8 - Technologie SSZ'!Oblast_tisku</vt:lpstr>
      <vt:lpstr>'10 - D.1.9 -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Admin</cp:lastModifiedBy>
  <dcterms:created xsi:type="dcterms:W3CDTF">2022-04-07T09:15:31Z</dcterms:created>
  <dcterms:modified xsi:type="dcterms:W3CDTF">2022-04-07T09:18:03Z</dcterms:modified>
</cp:coreProperties>
</file>